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artineze\Documents\Master in Finance\"/>
    </mc:Choice>
  </mc:AlternateContent>
  <bookViews>
    <workbookView xWindow="0" yWindow="0" windowWidth="19200" windowHeight="7050"/>
  </bookViews>
  <sheets>
    <sheet name="Tabla" sheetId="1" r:id="rId1"/>
    <sheet name="17" sheetId="2" r:id="rId2"/>
    <sheet name="18" sheetId="3" r:id="rId3"/>
    <sheet name="19" sheetId="4" r:id="rId4"/>
    <sheet name="20" sheetId="5" r:id="rId5"/>
    <sheet name="21" sheetId="6" r:id="rId6"/>
    <sheet name="22" sheetId="7" r:id="rId7"/>
    <sheet name="Fondo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L26" i="2"/>
  <c r="L24" i="2"/>
  <c r="L22" i="2"/>
  <c r="G31" i="2"/>
  <c r="H30" i="2"/>
  <c r="G30" i="2"/>
  <c r="F30" i="2"/>
  <c r="E30" i="2"/>
  <c r="G12" i="2"/>
  <c r="H12" i="2" s="1"/>
  <c r="E12" i="2"/>
  <c r="H11" i="2"/>
  <c r="G11" i="2"/>
  <c r="E11" i="2"/>
  <c r="E10" i="2"/>
  <c r="G10" i="2"/>
  <c r="H10" i="2" s="1"/>
  <c r="G8" i="2"/>
  <c r="O17" i="2"/>
  <c r="M18" i="2" s="1"/>
  <c r="P16" i="2"/>
  <c r="O16" i="2"/>
  <c r="M16" i="2"/>
  <c r="E13" i="2" l="1"/>
  <c r="G13" i="2" l="1"/>
  <c r="H13" i="2" s="1"/>
  <c r="E14" i="2" s="1"/>
  <c r="G14" i="2" l="1"/>
  <c r="H14" i="2" s="1"/>
  <c r="E15" i="2" s="1"/>
  <c r="G15" i="2" l="1"/>
  <c r="H15" i="2" s="1"/>
  <c r="E16" i="2" s="1"/>
  <c r="G16" i="2" l="1"/>
  <c r="H16" i="2" s="1"/>
  <c r="E17" i="2" s="1"/>
  <c r="G17" i="2" l="1"/>
  <c r="H17" i="2" s="1"/>
  <c r="E18" i="2" s="1"/>
  <c r="G18" i="2" l="1"/>
  <c r="H18" i="2" s="1"/>
  <c r="E19" i="2" s="1"/>
  <c r="G19" i="2" l="1"/>
  <c r="H19" i="2" s="1"/>
  <c r="E20" i="2" s="1"/>
  <c r="G20" i="2" l="1"/>
  <c r="H20" i="2" s="1"/>
  <c r="E21" i="2" s="1"/>
  <c r="G21" i="2" l="1"/>
  <c r="H21" i="2" s="1"/>
  <c r="E22" i="2" s="1"/>
  <c r="G22" i="2" l="1"/>
  <c r="H22" i="2" s="1"/>
  <c r="E23" i="2" s="1"/>
  <c r="G23" i="2" l="1"/>
  <c r="H23" i="2" s="1"/>
  <c r="E24" i="2" s="1"/>
  <c r="G24" i="2" l="1"/>
  <c r="H24" i="2" s="1"/>
  <c r="E25" i="2" s="1"/>
  <c r="G25" i="2" l="1"/>
  <c r="H25" i="2" s="1"/>
  <c r="E26" i="2" s="1"/>
  <c r="G26" i="2" l="1"/>
  <c r="H26" i="2" s="1"/>
  <c r="E27" i="2" s="1"/>
  <c r="G27" i="2" l="1"/>
  <c r="H27" i="2" s="1"/>
  <c r="E28" i="2" s="1"/>
  <c r="G28" i="2" l="1"/>
  <c r="H28" i="2" s="1"/>
  <c r="E29" i="2" s="1"/>
  <c r="G29" i="2" s="1"/>
  <c r="H29" i="2" s="1"/>
</calcChain>
</file>

<file path=xl/sharedStrings.xml><?xml version="1.0" encoding="utf-8"?>
<sst xmlns="http://schemas.openxmlformats.org/spreadsheetml/2006/main" count="87" uniqueCount="48">
  <si>
    <t>Tiempo</t>
  </si>
  <si>
    <t>Periodo</t>
  </si>
  <si>
    <t>Pago</t>
  </si>
  <si>
    <t>Intereses</t>
  </si>
  <si>
    <t>Amortización</t>
  </si>
  <si>
    <t>Saldo Insoluto</t>
  </si>
  <si>
    <t>…</t>
  </si>
  <si>
    <t>n</t>
  </si>
  <si>
    <t>P</t>
  </si>
  <si>
    <t>A</t>
  </si>
  <si>
    <t>B</t>
  </si>
  <si>
    <t>A-B</t>
  </si>
  <si>
    <t>C</t>
  </si>
  <si>
    <t>n-1</t>
  </si>
  <si>
    <t>Suma= nP</t>
  </si>
  <si>
    <r>
      <t>SI</t>
    </r>
    <r>
      <rPr>
        <vertAlign val="subscript"/>
        <sz val="12"/>
        <color theme="1"/>
        <rFont val="Century Gothic"/>
        <family val="2"/>
      </rPr>
      <t>0</t>
    </r>
    <r>
      <rPr>
        <sz val="12"/>
        <color theme="1"/>
        <rFont val="Century Gothic"/>
        <family val="2"/>
      </rPr>
      <t>=VP Deuda</t>
    </r>
  </si>
  <si>
    <r>
      <t>SI</t>
    </r>
    <r>
      <rPr>
        <vertAlign val="subscript"/>
        <sz val="12"/>
        <color theme="1"/>
        <rFont val="Century Gothic"/>
        <family val="2"/>
      </rPr>
      <t>1</t>
    </r>
    <r>
      <rPr>
        <sz val="12"/>
        <color theme="1"/>
        <rFont val="Century Gothic"/>
        <family val="2"/>
      </rPr>
      <t>=SI</t>
    </r>
    <r>
      <rPr>
        <vertAlign val="subscript"/>
        <sz val="12"/>
        <color theme="1"/>
        <rFont val="Century Gothic"/>
        <family val="2"/>
      </rPr>
      <t>0</t>
    </r>
    <r>
      <rPr>
        <sz val="12"/>
        <color theme="1"/>
        <rFont val="Century Gothic"/>
        <family val="2"/>
      </rPr>
      <t>-C</t>
    </r>
  </si>
  <si>
    <r>
      <t>SI</t>
    </r>
    <r>
      <rPr>
        <vertAlign val="subscript"/>
        <sz val="12"/>
        <color theme="1"/>
        <rFont val="Century Gothic"/>
        <family val="2"/>
      </rPr>
      <t>n-1</t>
    </r>
    <r>
      <rPr>
        <sz val="12"/>
        <color theme="1"/>
        <rFont val="Century Gothic"/>
        <family val="2"/>
      </rPr>
      <t>=SI</t>
    </r>
    <r>
      <rPr>
        <vertAlign val="subscript"/>
        <sz val="12"/>
        <color theme="1"/>
        <rFont val="Century Gothic"/>
        <family val="2"/>
      </rPr>
      <t>n-2</t>
    </r>
    <r>
      <rPr>
        <sz val="12"/>
        <color theme="1"/>
        <rFont val="Century Gothic"/>
        <family val="2"/>
      </rPr>
      <t>-C</t>
    </r>
  </si>
  <si>
    <r>
      <t>SI</t>
    </r>
    <r>
      <rPr>
        <b/>
        <vertAlign val="subscript"/>
        <sz val="12"/>
        <color theme="1"/>
        <rFont val="Century Gothic"/>
        <family val="2"/>
      </rPr>
      <t>n</t>
    </r>
    <r>
      <rPr>
        <b/>
        <sz val="12"/>
        <color theme="1"/>
        <rFont val="Century Gothic"/>
        <family val="2"/>
      </rPr>
      <t>=0</t>
    </r>
  </si>
  <si>
    <r>
      <t>SI</t>
    </r>
    <r>
      <rPr>
        <vertAlign val="subscript"/>
        <sz val="12"/>
        <color theme="1"/>
        <rFont val="Century Gothic"/>
        <family val="2"/>
      </rPr>
      <t>0</t>
    </r>
    <r>
      <rPr>
        <sz val="12"/>
        <color theme="1"/>
        <rFont val="Century Gothic"/>
        <family val="2"/>
      </rPr>
      <t>=0</t>
    </r>
  </si>
  <si>
    <t>Depósito</t>
  </si>
  <si>
    <t>A+B</t>
  </si>
  <si>
    <r>
      <t>SI</t>
    </r>
    <r>
      <rPr>
        <vertAlign val="subscript"/>
        <sz val="12"/>
        <color theme="1"/>
        <rFont val="Century Gothic"/>
        <family val="2"/>
      </rPr>
      <t>1</t>
    </r>
    <r>
      <rPr>
        <sz val="12"/>
        <color theme="1"/>
        <rFont val="Century Gothic"/>
        <family val="2"/>
      </rPr>
      <t>=SI</t>
    </r>
    <r>
      <rPr>
        <vertAlign val="subscript"/>
        <sz val="12"/>
        <color theme="1"/>
        <rFont val="Century Gothic"/>
        <family val="2"/>
      </rPr>
      <t>0</t>
    </r>
    <r>
      <rPr>
        <sz val="12"/>
        <color theme="1"/>
        <rFont val="Century Gothic"/>
        <family val="2"/>
      </rPr>
      <t>+C</t>
    </r>
  </si>
  <si>
    <r>
      <t>SI</t>
    </r>
    <r>
      <rPr>
        <b/>
        <vertAlign val="subscript"/>
        <sz val="12"/>
        <color theme="1"/>
        <rFont val="Century Gothic"/>
        <family val="2"/>
      </rPr>
      <t>n</t>
    </r>
    <r>
      <rPr>
        <b/>
        <sz val="12"/>
        <color theme="1"/>
        <rFont val="Century Gothic"/>
        <family val="2"/>
      </rPr>
      <t>=VF Fondo</t>
    </r>
  </si>
  <si>
    <r>
      <t>SI</t>
    </r>
    <r>
      <rPr>
        <vertAlign val="subscript"/>
        <sz val="12"/>
        <color theme="1"/>
        <rFont val="Century Gothic"/>
        <family val="2"/>
      </rPr>
      <t>n-1</t>
    </r>
    <r>
      <rPr>
        <sz val="12"/>
        <color theme="1"/>
        <rFont val="Century Gothic"/>
        <family val="2"/>
      </rPr>
      <t>=SI</t>
    </r>
    <r>
      <rPr>
        <vertAlign val="subscript"/>
        <sz val="12"/>
        <color theme="1"/>
        <rFont val="Century Gothic"/>
        <family val="2"/>
      </rPr>
      <t>n-2</t>
    </r>
    <r>
      <rPr>
        <sz val="12"/>
        <color theme="1"/>
        <rFont val="Century Gothic"/>
        <family val="2"/>
      </rPr>
      <t>+C</t>
    </r>
  </si>
  <si>
    <r>
      <t>A*</t>
    </r>
    <r>
      <rPr>
        <i/>
        <sz val="12"/>
        <color theme="1"/>
        <rFont val="Century Gothic"/>
        <family val="2"/>
      </rPr>
      <t>i</t>
    </r>
  </si>
  <si>
    <r>
      <t>SI</t>
    </r>
    <r>
      <rPr>
        <vertAlign val="subscript"/>
        <sz val="12"/>
        <color theme="1"/>
        <rFont val="Century Gothic"/>
        <family val="2"/>
      </rPr>
      <t>2</t>
    </r>
    <r>
      <rPr>
        <sz val="12"/>
        <color theme="1"/>
        <rFont val="Century Gothic"/>
        <family val="2"/>
      </rPr>
      <t>=SI</t>
    </r>
    <r>
      <rPr>
        <vertAlign val="subscript"/>
        <sz val="12"/>
        <color theme="1"/>
        <rFont val="Century Gothic"/>
        <family val="2"/>
      </rPr>
      <t>1</t>
    </r>
    <r>
      <rPr>
        <sz val="12"/>
        <color theme="1"/>
        <rFont val="Century Gothic"/>
        <family val="2"/>
      </rPr>
      <t>+C</t>
    </r>
  </si>
  <si>
    <r>
      <t>Suma=nA*</t>
    </r>
    <r>
      <rPr>
        <b/>
        <i/>
        <sz val="12"/>
        <color theme="1"/>
        <rFont val="Century Gothic"/>
        <family val="2"/>
      </rPr>
      <t>i</t>
    </r>
  </si>
  <si>
    <t>Incremento al Fondo</t>
  </si>
  <si>
    <t>=P+0</t>
  </si>
  <si>
    <t>Suma=VF Fondo</t>
  </si>
  <si>
    <t>SI</t>
  </si>
  <si>
    <t>interes</t>
  </si>
  <si>
    <t>Amortizacion</t>
  </si>
  <si>
    <t>Prospectiva</t>
  </si>
  <si>
    <t>VP (5 pagos de 3000)+VP (10 pagos de 2000) pero q empiezan cuando terminan los de 3 mil</t>
  </si>
  <si>
    <t>¿Cuál es el valor de la deuda</t>
  </si>
  <si>
    <t>Hagamos tabla de amortizacion</t>
  </si>
  <si>
    <t>Retrospectivo</t>
  </si>
  <si>
    <t>VP Deuda</t>
  </si>
  <si>
    <t>Menos los pagos</t>
  </si>
  <si>
    <r>
      <t>SI</t>
    </r>
    <r>
      <rPr>
        <vertAlign val="subscript"/>
        <sz val="12"/>
        <color theme="1"/>
        <rFont val="Century Gothic"/>
        <family val="2"/>
      </rPr>
      <t>0</t>
    </r>
    <r>
      <rPr>
        <sz val="12"/>
        <color theme="1"/>
        <rFont val="Century Gothic"/>
        <family val="2"/>
      </rPr>
      <t>*</t>
    </r>
    <r>
      <rPr>
        <i/>
        <sz val="12"/>
        <color theme="1"/>
        <rFont val="Century Gothic"/>
        <family val="2"/>
      </rPr>
      <t>i</t>
    </r>
  </si>
  <si>
    <r>
      <t>SI</t>
    </r>
    <r>
      <rPr>
        <vertAlign val="subscript"/>
        <sz val="12"/>
        <color theme="1"/>
        <rFont val="Century Gothic"/>
        <family val="2"/>
      </rPr>
      <t>1</t>
    </r>
    <r>
      <rPr>
        <sz val="12"/>
        <color theme="1"/>
        <rFont val="Century Gothic"/>
        <family val="2"/>
      </rPr>
      <t>*</t>
    </r>
    <r>
      <rPr>
        <i/>
        <sz val="12"/>
        <color theme="1"/>
        <rFont val="Century Gothic"/>
        <family val="2"/>
      </rPr>
      <t>i</t>
    </r>
  </si>
  <si>
    <r>
      <t>SI</t>
    </r>
    <r>
      <rPr>
        <vertAlign val="subscript"/>
        <sz val="12"/>
        <color theme="1"/>
        <rFont val="Century Gothic"/>
        <family val="2"/>
      </rPr>
      <t>2</t>
    </r>
    <r>
      <rPr>
        <sz val="12"/>
        <color theme="1"/>
        <rFont val="Century Gothic"/>
        <family val="2"/>
      </rPr>
      <t>*</t>
    </r>
    <r>
      <rPr>
        <i/>
        <sz val="12"/>
        <color theme="1"/>
        <rFont val="Century Gothic"/>
        <family val="2"/>
      </rPr>
      <t>i</t>
    </r>
  </si>
  <si>
    <r>
      <t>SI</t>
    </r>
    <r>
      <rPr>
        <vertAlign val="subscript"/>
        <sz val="12"/>
        <color theme="1"/>
        <rFont val="Century Gothic"/>
        <family val="2"/>
      </rPr>
      <t>n-1</t>
    </r>
    <r>
      <rPr>
        <sz val="12"/>
        <color theme="1"/>
        <rFont val="Century Gothic"/>
        <family val="2"/>
      </rPr>
      <t>*</t>
    </r>
    <r>
      <rPr>
        <i/>
        <sz val="12"/>
        <color theme="1"/>
        <rFont val="Century Gothic"/>
        <family val="2"/>
      </rPr>
      <t>i</t>
    </r>
  </si>
  <si>
    <t>D=Suma</t>
  </si>
  <si>
    <r>
      <t>E=Suma=Deuda(SI</t>
    </r>
    <r>
      <rPr>
        <b/>
        <vertAlign val="subscript"/>
        <sz val="12"/>
        <color theme="1"/>
        <rFont val="Century Gothic"/>
        <family val="2"/>
      </rPr>
      <t>0</t>
    </r>
    <r>
      <rPr>
        <b/>
        <sz val="12"/>
        <color theme="1"/>
        <rFont val="Century Gothic"/>
        <family val="2"/>
      </rPr>
      <t>)</t>
    </r>
  </si>
  <si>
    <t>D+E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</si>
</sst>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20"/>
      <color theme="1"/>
      <name val="Century"/>
      <family val="1"/>
    </font>
    <font>
      <sz val="20"/>
      <color theme="1"/>
      <name val="Century Gothic"/>
      <family val="2"/>
    </font>
    <font>
      <b/>
      <sz val="2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vertAlign val="subscript"/>
      <sz val="12"/>
      <color theme="1"/>
      <name val="Century Gothic"/>
      <family val="2"/>
    </font>
    <font>
      <i/>
      <sz val="12"/>
      <color theme="1"/>
      <name val="Century Gothic"/>
      <family val="2"/>
    </font>
    <font>
      <b/>
      <vertAlign val="subscript"/>
      <sz val="12"/>
      <color theme="1"/>
      <name val="Century Gothic"/>
      <family val="2"/>
    </font>
    <font>
      <b/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quotePrefix="1" applyFont="1" applyBorder="1" applyAlignment="1">
      <alignment horizontal="center"/>
    </xf>
    <xf numFmtId="8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4" fontId="3" fillId="0" borderId="0" xfId="0" applyNumberFormat="1" applyFont="1"/>
    <xf numFmtId="3" fontId="3" fillId="0" borderId="0" xfId="0" applyNumberFormat="1" applyFont="1"/>
    <xf numFmtId="8" fontId="2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/>
    <xf numFmtId="3" fontId="2" fillId="3" borderId="0" xfId="0" applyNumberFormat="1" applyFont="1" applyFill="1"/>
    <xf numFmtId="0" fontId="2" fillId="4" borderId="0" xfId="0" applyFont="1" applyFill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107950</xdr:rowOff>
    </xdr:from>
    <xdr:to>
      <xdr:col>11</xdr:col>
      <xdr:colOff>27905</xdr:colOff>
      <xdr:row>8</xdr:row>
      <xdr:rowOff>180811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431800"/>
          <a:ext cx="9781505" cy="2339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17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Un préstamo se va a saldar mediante 10 pagos de $3,000, seguidos de 10 pagos de $2,000 al final de cada semestre. Si la tasa nominal de interés convertible semestral es 14%, encontrar el saldo insoluto inmediatamente después de 5 pagos.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21465</xdr:colOff>
      <xdr:row>7</xdr:row>
      <xdr:rowOff>72861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6796380B-8346-EC40-8AE5-6BE69E85136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403465" cy="1361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18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Una deuda de $13,350 va a ser amortizada mediante 12 pagos mensuales iguales vencidos. Si la tasa de interés anual es 17.83% convertible mensual, calcular el monto de los pagos y construir la tabla de amortización correspondiente.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11806</xdr:colOff>
      <xdr:row>7</xdr:row>
      <xdr:rowOff>72861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CEBA4AAB-4B20-E84D-811F-201754FC35E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393806" cy="1361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19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Considere que una deuda de $15,000 va a ser amortizada mediante pagos semestrales durante un periodo de 3 años con una tasa de interés de 5% convertible semestral. Calcular el pago semestral y construir la tabla de amortización.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89079</xdr:colOff>
      <xdr:row>6</xdr:row>
      <xdr:rowOff>3096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E53C375B-A6D7-984F-ABBE-8DA68F384FB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471079" cy="1107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20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Una deuda de $8,000 que devenga intereses al 5.14749% efectivo anual, debe ser pagada mediante pagos anuales de $1,500 mas un pago final, en caso de ser necesario. Construir la tabla de amortización correspondiente.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89079</xdr:colOff>
      <xdr:row>6</xdr:row>
      <xdr:rowOff>3096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E53C375B-A6D7-984F-ABBE-8DA68F384FB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471079" cy="1107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20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Una deuda de $8,000 que devenga intereses al 5.14749% efectivo anual, debe ser pagada mediante pagos anuales de $1,500 mas un pago final, en caso de ser necesario. Construir la tabla de amortización correspondiente.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89079</xdr:colOff>
      <xdr:row>7</xdr:row>
      <xdr:rowOff>72861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7BD28EE5-EB92-9046-B014-35459A8909B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471079" cy="1361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just"/>
          <a:r>
            <a:rPr lang="es-ES_tradnl" altLang="en-US" sz="1650">
              <a:solidFill>
                <a:srgbClr val="006853"/>
              </a:solidFill>
              <a:latin typeface="Century Gothic" panose="020B0502020202020204" pitchFamily="34" charset="0"/>
            </a:rPr>
            <a:t>Ejemplo 22</a:t>
          </a:r>
        </a:p>
        <a:p>
          <a:pPr algn="just" eaLnBrk="1" hangingPunct="1"/>
          <a:r>
            <a:rPr lang="es-ES_tradnl" altLang="en-US" sz="1650">
              <a:latin typeface="Century Gothic" panose="020B0502020202020204" pitchFamily="34" charset="0"/>
            </a:rPr>
            <a:t>Una deuda de $10,000 se va a pagar mediante 3 pagos anuales vencidos iguales, el primer año la tasa es de 5%, el segundo y tercer año es de 3%. Calcular el pago anual y realizar la tabla de amortización correspondiente, suponiendo que no se conoce el cambio en las tasas de interés.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2"/>
  <sheetViews>
    <sheetView showGridLines="0" tabSelected="1" workbookViewId="0">
      <selection activeCell="D2" sqref="D2:I12"/>
    </sheetView>
  </sheetViews>
  <sheetFormatPr baseColWidth="10" defaultRowHeight="16" x14ac:dyDescent="0.35"/>
  <cols>
    <col min="1" max="5" width="10.90625" style="3"/>
    <col min="6" max="6" width="14.7265625" style="3" customWidth="1"/>
    <col min="7" max="7" width="10.90625" style="3"/>
    <col min="8" max="8" width="12.6328125" style="3" bestFit="1" customWidth="1"/>
    <col min="9" max="9" width="22" style="3" bestFit="1" customWidth="1"/>
    <col min="10" max="16384" width="10.90625" style="3"/>
  </cols>
  <sheetData>
    <row r="2" spans="4:9" x14ac:dyDescent="0.35">
      <c r="G2" s="4" t="s">
        <v>9</v>
      </c>
      <c r="H2" s="4" t="s">
        <v>10</v>
      </c>
      <c r="I2" s="4" t="s">
        <v>12</v>
      </c>
    </row>
    <row r="3" spans="4:9" x14ac:dyDescent="0.35">
      <c r="D3" s="5" t="s">
        <v>0</v>
      </c>
      <c r="E3" s="5" t="s">
        <v>1</v>
      </c>
      <c r="F3" s="6" t="s">
        <v>5</v>
      </c>
      <c r="G3" s="5" t="s">
        <v>2</v>
      </c>
      <c r="H3" s="5" t="s">
        <v>3</v>
      </c>
      <c r="I3" s="5" t="s">
        <v>4</v>
      </c>
    </row>
    <row r="4" spans="4:9" x14ac:dyDescent="0.35">
      <c r="D4" s="5"/>
      <c r="E4" s="5"/>
      <c r="F4" s="6"/>
      <c r="G4" s="5"/>
      <c r="H4" s="5"/>
      <c r="I4" s="5"/>
    </row>
    <row r="5" spans="4:9" ht="18" x14ac:dyDescent="0.45">
      <c r="D5" s="7">
        <v>0</v>
      </c>
      <c r="E5" s="7">
        <v>1</v>
      </c>
      <c r="F5" s="8" t="s">
        <v>15</v>
      </c>
      <c r="G5" s="7" t="s">
        <v>8</v>
      </c>
      <c r="H5" s="7" t="s">
        <v>41</v>
      </c>
      <c r="I5" s="7" t="s">
        <v>11</v>
      </c>
    </row>
    <row r="6" spans="4:9" ht="18" x14ac:dyDescent="0.45">
      <c r="D6" s="7">
        <v>1</v>
      </c>
      <c r="E6" s="7">
        <v>2</v>
      </c>
      <c r="F6" s="8" t="s">
        <v>16</v>
      </c>
      <c r="G6" s="7" t="s">
        <v>8</v>
      </c>
      <c r="H6" s="7" t="s">
        <v>42</v>
      </c>
      <c r="I6" s="7" t="s">
        <v>11</v>
      </c>
    </row>
    <row r="7" spans="4:9" ht="18" x14ac:dyDescent="0.45">
      <c r="D7" s="7">
        <v>2</v>
      </c>
      <c r="E7" s="7">
        <v>3</v>
      </c>
      <c r="F7" s="8"/>
      <c r="G7" s="7" t="s">
        <v>8</v>
      </c>
      <c r="H7" s="7" t="s">
        <v>43</v>
      </c>
      <c r="I7" s="7" t="s">
        <v>11</v>
      </c>
    </row>
    <row r="8" spans="4:9" x14ac:dyDescent="0.35">
      <c r="D8" s="7">
        <v>3</v>
      </c>
      <c r="E8" s="7">
        <v>4</v>
      </c>
      <c r="F8" s="8"/>
      <c r="G8" s="8"/>
      <c r="H8" s="8"/>
      <c r="I8" s="8"/>
    </row>
    <row r="9" spans="4:9" x14ac:dyDescent="0.35">
      <c r="D9" s="7" t="s">
        <v>6</v>
      </c>
      <c r="E9" s="7" t="s">
        <v>6</v>
      </c>
      <c r="F9" s="8" t="s">
        <v>6</v>
      </c>
      <c r="G9" s="7" t="s">
        <v>6</v>
      </c>
      <c r="H9" s="7" t="s">
        <v>6</v>
      </c>
      <c r="I9" s="7" t="s">
        <v>6</v>
      </c>
    </row>
    <row r="10" spans="4:9" ht="18" x14ac:dyDescent="0.45">
      <c r="D10" s="7" t="s">
        <v>13</v>
      </c>
      <c r="E10" s="7" t="s">
        <v>7</v>
      </c>
      <c r="F10" s="8" t="s">
        <v>17</v>
      </c>
      <c r="G10" s="8" t="s">
        <v>8</v>
      </c>
      <c r="H10" s="7" t="s">
        <v>44</v>
      </c>
      <c r="I10" s="7" t="s">
        <v>11</v>
      </c>
    </row>
    <row r="11" spans="4:9" ht="17" x14ac:dyDescent="0.4">
      <c r="D11" s="9" t="s">
        <v>7</v>
      </c>
      <c r="E11" s="10"/>
      <c r="F11" s="10" t="s">
        <v>18</v>
      </c>
      <c r="G11" s="9" t="s">
        <v>14</v>
      </c>
      <c r="H11" s="9" t="s">
        <v>45</v>
      </c>
      <c r="I11" s="10" t="s">
        <v>46</v>
      </c>
    </row>
    <row r="12" spans="4:9" x14ac:dyDescent="0.35">
      <c r="G12" s="22" t="s">
        <v>47</v>
      </c>
    </row>
  </sheetData>
  <mergeCells count="6"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AD31"/>
  <sheetViews>
    <sheetView showGridLines="0" topLeftCell="P5" workbookViewId="0">
      <selection activeCell="U13" sqref="U13"/>
    </sheetView>
  </sheetViews>
  <sheetFormatPr baseColWidth="10" defaultRowHeight="25.5" x14ac:dyDescent="0.5"/>
  <cols>
    <col min="1" max="4" width="10.90625" style="2"/>
    <col min="5" max="5" width="17.453125" style="2" bestFit="1" customWidth="1"/>
    <col min="6" max="6" width="15.36328125" style="2" bestFit="1" customWidth="1"/>
    <col min="7" max="7" width="17.453125" style="2" bestFit="1" customWidth="1"/>
    <col min="8" max="8" width="20.7265625" style="2" bestFit="1" customWidth="1"/>
    <col min="9" max="9" width="10.90625" style="2"/>
    <col min="10" max="10" width="20.7265625" style="2" bestFit="1" customWidth="1"/>
    <col min="11" max="11" width="10.90625" style="2"/>
    <col min="12" max="13" width="20.7265625" style="2" bestFit="1" customWidth="1"/>
    <col min="14" max="14" width="10.90625" style="2"/>
    <col min="15" max="15" width="20.7265625" style="2" bestFit="1" customWidth="1"/>
    <col min="16" max="16384" width="10.90625" style="2"/>
  </cols>
  <sheetData>
    <row r="6" spans="3:30" x14ac:dyDescent="0.5">
      <c r="L6" s="2" t="s">
        <v>36</v>
      </c>
    </row>
    <row r="7" spans="3:30" x14ac:dyDescent="0.5">
      <c r="L7" s="2" t="s">
        <v>37</v>
      </c>
    </row>
    <row r="8" spans="3:30" x14ac:dyDescent="0.5">
      <c r="G8" s="2">
        <f>14%/2</f>
        <v>7.0000000000000007E-2</v>
      </c>
    </row>
    <row r="9" spans="3:30" x14ac:dyDescent="0.5">
      <c r="C9" s="2" t="s">
        <v>0</v>
      </c>
      <c r="D9" s="2" t="s">
        <v>1</v>
      </c>
      <c r="E9" s="2" t="s">
        <v>31</v>
      </c>
      <c r="F9" s="2" t="s">
        <v>2</v>
      </c>
      <c r="G9" s="2" t="s">
        <v>32</v>
      </c>
      <c r="H9" s="2" t="s">
        <v>33</v>
      </c>
    </row>
    <row r="10" spans="3:30" x14ac:dyDescent="0.5">
      <c r="C10" s="2">
        <v>0</v>
      </c>
      <c r="D10" s="2">
        <v>1</v>
      </c>
      <c r="E10" s="18">
        <f>PV($G$8,10,-3000,,0)+PV($G$8,10,-2000,,0)*POWER(1+$G$8,-10)</f>
        <v>28211.610031964927</v>
      </c>
      <c r="F10" s="14">
        <v>3000</v>
      </c>
      <c r="G10" s="13">
        <f>E10*$G$8</f>
        <v>1974.812702237545</v>
      </c>
      <c r="H10" s="13">
        <f>F10-G10</f>
        <v>1025.187297762455</v>
      </c>
      <c r="J10" s="17">
        <f>PV($G$8,20,-2000,,0)+PV($G$8,10,-1000,,0)</f>
        <v>28211.610031964923</v>
      </c>
    </row>
    <row r="11" spans="3:30" x14ac:dyDescent="0.5">
      <c r="C11" s="2">
        <v>1</v>
      </c>
      <c r="D11" s="2">
        <v>2</v>
      </c>
      <c r="E11" s="13">
        <f>E10-H10</f>
        <v>27186.422734202471</v>
      </c>
      <c r="F11" s="2">
        <v>3000</v>
      </c>
      <c r="G11" s="13">
        <f>E11*$G$8</f>
        <v>1903.0495913941731</v>
      </c>
      <c r="H11" s="13">
        <f>F11-G11</f>
        <v>1096.9504086058269</v>
      </c>
      <c r="AB11" s="20">
        <v>3000</v>
      </c>
      <c r="AC11" s="21">
        <v>2000</v>
      </c>
      <c r="AD11" s="21">
        <v>1000</v>
      </c>
    </row>
    <row r="12" spans="3:30" x14ac:dyDescent="0.5">
      <c r="C12" s="2">
        <v>2</v>
      </c>
      <c r="D12" s="2">
        <v>3</v>
      </c>
      <c r="E12" s="13">
        <f t="shared" ref="E12:E30" si="0">E11-H11</f>
        <v>26089.472325596646</v>
      </c>
      <c r="F12" s="2">
        <v>3000</v>
      </c>
      <c r="G12" s="13">
        <f t="shared" ref="G12:G29" si="1">E12*$G$8</f>
        <v>1826.2630627917654</v>
      </c>
      <c r="H12" s="13">
        <f t="shared" ref="H12:H29" si="2">F12-G12</f>
        <v>1173.7369372082346</v>
      </c>
      <c r="AB12" s="19">
        <v>3000</v>
      </c>
      <c r="AC12" s="21">
        <v>2000</v>
      </c>
      <c r="AD12" s="21">
        <v>1000</v>
      </c>
    </row>
    <row r="13" spans="3:30" x14ac:dyDescent="0.5">
      <c r="C13" s="2">
        <v>3</v>
      </c>
      <c r="D13" s="2">
        <v>4</v>
      </c>
      <c r="E13" s="13">
        <f t="shared" si="0"/>
        <v>24915.73538838841</v>
      </c>
      <c r="F13" s="2">
        <v>3000</v>
      </c>
      <c r="G13" s="13">
        <f t="shared" si="1"/>
        <v>1744.1014771871889</v>
      </c>
      <c r="H13" s="13">
        <f t="shared" si="2"/>
        <v>1255.8985228128111</v>
      </c>
      <c r="AB13" s="19">
        <v>3000</v>
      </c>
      <c r="AC13" s="21">
        <v>2000</v>
      </c>
      <c r="AD13" s="21">
        <v>1000</v>
      </c>
    </row>
    <row r="14" spans="3:30" x14ac:dyDescent="0.5">
      <c r="C14" s="2">
        <v>4</v>
      </c>
      <c r="D14" s="2">
        <v>5</v>
      </c>
      <c r="E14" s="13">
        <f t="shared" si="0"/>
        <v>23659.836865575598</v>
      </c>
      <c r="F14" s="2">
        <v>3000</v>
      </c>
      <c r="G14" s="13">
        <f t="shared" si="1"/>
        <v>1656.1885805902921</v>
      </c>
      <c r="H14" s="13">
        <f t="shared" si="2"/>
        <v>1343.8114194097079</v>
      </c>
      <c r="L14" s="2" t="s">
        <v>34</v>
      </c>
      <c r="AB14" s="19">
        <v>3000</v>
      </c>
      <c r="AC14" s="21">
        <v>2000</v>
      </c>
      <c r="AD14" s="21">
        <v>1000</v>
      </c>
    </row>
    <row r="15" spans="3:30" x14ac:dyDescent="0.5">
      <c r="C15" s="2">
        <v>5</v>
      </c>
      <c r="D15" s="2">
        <v>6</v>
      </c>
      <c r="E15" s="13">
        <f t="shared" si="0"/>
        <v>22316.025446165891</v>
      </c>
      <c r="F15" s="2">
        <v>3000</v>
      </c>
      <c r="G15" s="13">
        <f t="shared" si="1"/>
        <v>1562.1217812316127</v>
      </c>
      <c r="H15" s="13">
        <f t="shared" si="2"/>
        <v>1437.8782187683873</v>
      </c>
      <c r="L15" s="2" t="s">
        <v>35</v>
      </c>
      <c r="AB15" s="19">
        <v>3000</v>
      </c>
      <c r="AC15" s="21">
        <v>2000</v>
      </c>
      <c r="AD15" s="21">
        <v>1000</v>
      </c>
    </row>
    <row r="16" spans="3:30" x14ac:dyDescent="0.5">
      <c r="C16" s="2">
        <v>6</v>
      </c>
      <c r="D16" s="2">
        <v>7</v>
      </c>
      <c r="E16" s="13">
        <f t="shared" si="0"/>
        <v>20878.147227397505</v>
      </c>
      <c r="F16" s="2">
        <v>3000</v>
      </c>
      <c r="G16" s="13">
        <f t="shared" si="1"/>
        <v>1461.4703059178255</v>
      </c>
      <c r="H16" s="13">
        <f t="shared" si="2"/>
        <v>1538.5296940821745</v>
      </c>
      <c r="M16" s="12">
        <f>PV(14%/2,5,-3000,,0)</f>
        <v>12300.592307842784</v>
      </c>
      <c r="O16" s="12">
        <f>PV(14%/2,10,-2000,,0)</f>
        <v>14047.163081865205</v>
      </c>
      <c r="P16" s="2">
        <f>POWER(1+14%/2,-5)</f>
        <v>0.71298617948366838</v>
      </c>
      <c r="AB16" s="19">
        <v>3000</v>
      </c>
      <c r="AC16" s="21">
        <v>2000</v>
      </c>
      <c r="AD16" s="21">
        <v>1000</v>
      </c>
    </row>
    <row r="17" spans="3:30" x14ac:dyDescent="0.5">
      <c r="C17" s="2">
        <v>7</v>
      </c>
      <c r="D17" s="2">
        <v>8</v>
      </c>
      <c r="E17" s="13">
        <f t="shared" si="0"/>
        <v>19339.61753331533</v>
      </c>
      <c r="F17" s="2">
        <v>3000</v>
      </c>
      <c r="G17" s="13">
        <f t="shared" si="1"/>
        <v>1353.7732273320732</v>
      </c>
      <c r="H17" s="13">
        <f t="shared" si="2"/>
        <v>1646.2267726679268</v>
      </c>
      <c r="O17" s="12">
        <f>O16*P16</f>
        <v>10015.433138323106</v>
      </c>
      <c r="AB17" s="19">
        <v>3000</v>
      </c>
      <c r="AC17" s="21">
        <v>2000</v>
      </c>
      <c r="AD17" s="21">
        <v>1000</v>
      </c>
    </row>
    <row r="18" spans="3:30" x14ac:dyDescent="0.5">
      <c r="C18" s="2">
        <v>8</v>
      </c>
      <c r="D18" s="2">
        <v>9</v>
      </c>
      <c r="E18" s="13">
        <f t="shared" si="0"/>
        <v>17693.390760647402</v>
      </c>
      <c r="F18" s="2">
        <v>3000</v>
      </c>
      <c r="G18" s="13">
        <f t="shared" si="1"/>
        <v>1238.5373532453182</v>
      </c>
      <c r="H18" s="13">
        <f t="shared" si="2"/>
        <v>1761.4626467546818</v>
      </c>
      <c r="M18" s="12">
        <f>M16+O17</f>
        <v>22316.025446165891</v>
      </c>
      <c r="AB18" s="19">
        <v>3000</v>
      </c>
      <c r="AC18" s="21">
        <v>2000</v>
      </c>
      <c r="AD18" s="21">
        <v>1000</v>
      </c>
    </row>
    <row r="19" spans="3:30" x14ac:dyDescent="0.5">
      <c r="C19" s="2">
        <v>9</v>
      </c>
      <c r="D19" s="2">
        <v>10</v>
      </c>
      <c r="E19" s="13">
        <f t="shared" si="0"/>
        <v>15931.92811389272</v>
      </c>
      <c r="F19" s="2">
        <v>3000</v>
      </c>
      <c r="G19" s="13">
        <f t="shared" si="1"/>
        <v>1115.2349679724905</v>
      </c>
      <c r="H19" s="13">
        <f t="shared" si="2"/>
        <v>1884.7650320275095</v>
      </c>
      <c r="AB19" s="19">
        <v>3000</v>
      </c>
      <c r="AC19" s="21">
        <v>2000</v>
      </c>
      <c r="AD19" s="21">
        <v>1000</v>
      </c>
    </row>
    <row r="20" spans="3:30" x14ac:dyDescent="0.5">
      <c r="C20" s="2">
        <v>10</v>
      </c>
      <c r="D20" s="2">
        <v>11</v>
      </c>
      <c r="E20" s="13">
        <f t="shared" si="0"/>
        <v>14047.16308186521</v>
      </c>
      <c r="F20" s="2">
        <v>2000</v>
      </c>
      <c r="G20" s="13">
        <f t="shared" si="1"/>
        <v>983.30141573056483</v>
      </c>
      <c r="H20" s="13">
        <f t="shared" si="2"/>
        <v>1016.6985842694352</v>
      </c>
      <c r="L20" s="2" t="s">
        <v>38</v>
      </c>
      <c r="AB20" s="19">
        <v>3000</v>
      </c>
      <c r="AC20" s="21">
        <v>2000</v>
      </c>
      <c r="AD20" s="21">
        <v>1000</v>
      </c>
    </row>
    <row r="21" spans="3:30" x14ac:dyDescent="0.5">
      <c r="C21" s="2">
        <v>11</v>
      </c>
      <c r="D21" s="2">
        <v>12</v>
      </c>
      <c r="E21" s="13">
        <f t="shared" si="0"/>
        <v>13030.464497595774</v>
      </c>
      <c r="F21" s="2">
        <v>2000</v>
      </c>
      <c r="G21" s="13">
        <f t="shared" si="1"/>
        <v>912.13251483170427</v>
      </c>
      <c r="H21" s="13">
        <f t="shared" si="2"/>
        <v>1087.8674851682958</v>
      </c>
      <c r="L21" s="2" t="s">
        <v>39</v>
      </c>
      <c r="AB21" s="19">
        <v>2000</v>
      </c>
      <c r="AC21" s="21">
        <v>2000</v>
      </c>
      <c r="AD21" s="21"/>
    </row>
    <row r="22" spans="3:30" x14ac:dyDescent="0.5">
      <c r="C22" s="2">
        <v>12</v>
      </c>
      <c r="D22" s="2">
        <v>13</v>
      </c>
      <c r="E22" s="13">
        <f t="shared" si="0"/>
        <v>11942.597012427479</v>
      </c>
      <c r="F22" s="2">
        <v>2000</v>
      </c>
      <c r="G22" s="13">
        <f t="shared" si="1"/>
        <v>835.98179086992366</v>
      </c>
      <c r="H22" s="13">
        <f t="shared" si="2"/>
        <v>1164.0182091300762</v>
      </c>
      <c r="L22" s="13">
        <f>E10*POWER(1+$G$8,5)</f>
        <v>39568.242476165899</v>
      </c>
      <c r="AB22" s="19">
        <v>2000</v>
      </c>
      <c r="AC22" s="21">
        <v>2000</v>
      </c>
      <c r="AD22" s="21"/>
    </row>
    <row r="23" spans="3:30" x14ac:dyDescent="0.5">
      <c r="C23" s="2">
        <v>13</v>
      </c>
      <c r="D23" s="2">
        <v>14</v>
      </c>
      <c r="E23" s="13">
        <f t="shared" si="0"/>
        <v>10778.578803297403</v>
      </c>
      <c r="F23" s="2">
        <v>2000</v>
      </c>
      <c r="G23" s="13">
        <f t="shared" si="1"/>
        <v>754.50051623081833</v>
      </c>
      <c r="H23" s="13">
        <f t="shared" si="2"/>
        <v>1245.4994837691816</v>
      </c>
      <c r="L23" s="2" t="s">
        <v>40</v>
      </c>
      <c r="AB23" s="19">
        <v>2000</v>
      </c>
      <c r="AC23" s="21">
        <v>2000</v>
      </c>
      <c r="AD23" s="21"/>
    </row>
    <row r="24" spans="3:30" x14ac:dyDescent="0.5">
      <c r="C24" s="2">
        <v>14</v>
      </c>
      <c r="D24" s="2">
        <v>15</v>
      </c>
      <c r="E24" s="13">
        <f t="shared" si="0"/>
        <v>9533.0793195282222</v>
      </c>
      <c r="F24" s="2">
        <v>2000</v>
      </c>
      <c r="G24" s="13">
        <f t="shared" si="1"/>
        <v>667.31555236697557</v>
      </c>
      <c r="H24" s="13">
        <f t="shared" si="2"/>
        <v>1332.6844476330243</v>
      </c>
      <c r="L24" s="12">
        <f>FV($G$8,5,-3000,,0)</f>
        <v>17252.217030000007</v>
      </c>
      <c r="AB24" s="19">
        <v>2000</v>
      </c>
      <c r="AC24" s="21">
        <v>2000</v>
      </c>
      <c r="AD24" s="21"/>
    </row>
    <row r="25" spans="3:30" x14ac:dyDescent="0.5">
      <c r="C25" s="2">
        <v>15</v>
      </c>
      <c r="D25" s="2">
        <v>16</v>
      </c>
      <c r="E25" s="13">
        <f t="shared" si="0"/>
        <v>8200.3948718951979</v>
      </c>
      <c r="F25" s="2">
        <v>2000</v>
      </c>
      <c r="G25" s="13">
        <f t="shared" si="1"/>
        <v>574.02764103266395</v>
      </c>
      <c r="H25" s="13">
        <f t="shared" si="2"/>
        <v>1425.972358967336</v>
      </c>
      <c r="AB25" s="19">
        <v>2000</v>
      </c>
      <c r="AC25" s="21">
        <v>2000</v>
      </c>
      <c r="AD25" s="21"/>
    </row>
    <row r="26" spans="3:30" x14ac:dyDescent="0.5">
      <c r="C26" s="2">
        <v>16</v>
      </c>
      <c r="D26" s="2">
        <v>17</v>
      </c>
      <c r="E26" s="13">
        <f t="shared" si="0"/>
        <v>6774.422512927862</v>
      </c>
      <c r="F26" s="2">
        <v>2000</v>
      </c>
      <c r="G26" s="13">
        <f t="shared" si="1"/>
        <v>474.20957590495038</v>
      </c>
      <c r="H26" s="13">
        <f t="shared" si="2"/>
        <v>1525.7904240950497</v>
      </c>
      <c r="L26" s="12">
        <f>L22-L24</f>
        <v>22316.025446165891</v>
      </c>
      <c r="AB26" s="19">
        <v>2000</v>
      </c>
      <c r="AC26" s="21">
        <v>2000</v>
      </c>
      <c r="AD26" s="21"/>
    </row>
    <row r="27" spans="3:30" x14ac:dyDescent="0.5">
      <c r="C27" s="2">
        <v>17</v>
      </c>
      <c r="D27" s="2">
        <v>18</v>
      </c>
      <c r="E27" s="13">
        <f t="shared" si="0"/>
        <v>5248.6320888328119</v>
      </c>
      <c r="F27" s="2">
        <v>2000</v>
      </c>
      <c r="G27" s="13">
        <f t="shared" si="1"/>
        <v>367.40424621829686</v>
      </c>
      <c r="H27" s="13">
        <f t="shared" si="2"/>
        <v>1632.595753781703</v>
      </c>
      <c r="AB27" s="19">
        <v>2000</v>
      </c>
      <c r="AC27" s="21">
        <v>2000</v>
      </c>
      <c r="AD27" s="21"/>
    </row>
    <row r="28" spans="3:30" x14ac:dyDescent="0.5">
      <c r="C28" s="2">
        <v>18</v>
      </c>
      <c r="D28" s="2">
        <v>19</v>
      </c>
      <c r="E28" s="13">
        <f t="shared" si="0"/>
        <v>3616.0363350511088</v>
      </c>
      <c r="F28" s="2">
        <v>2000</v>
      </c>
      <c r="G28" s="13">
        <f t="shared" si="1"/>
        <v>253.12254345357763</v>
      </c>
      <c r="H28" s="13">
        <f t="shared" si="2"/>
        <v>1746.8774565464223</v>
      </c>
      <c r="AB28" s="19">
        <v>2000</v>
      </c>
      <c r="AC28" s="21">
        <v>2000</v>
      </c>
      <c r="AD28" s="21"/>
    </row>
    <row r="29" spans="3:30" x14ac:dyDescent="0.5">
      <c r="C29" s="2">
        <v>19</v>
      </c>
      <c r="D29" s="2">
        <v>20</v>
      </c>
      <c r="E29" s="13">
        <f t="shared" si="0"/>
        <v>1869.1588785046865</v>
      </c>
      <c r="F29" s="2">
        <v>2000</v>
      </c>
      <c r="G29" s="13">
        <f t="shared" si="1"/>
        <v>130.84112149532808</v>
      </c>
      <c r="H29" s="13">
        <f t="shared" si="2"/>
        <v>1869.158878504672</v>
      </c>
      <c r="AB29" s="19">
        <v>2000</v>
      </c>
      <c r="AC29" s="21">
        <v>2000</v>
      </c>
      <c r="AD29" s="21"/>
    </row>
    <row r="30" spans="3:30" x14ac:dyDescent="0.5">
      <c r="C30" s="2">
        <v>20</v>
      </c>
      <c r="E30" s="15">
        <f t="shared" si="0"/>
        <v>1.4551915228366852E-11</v>
      </c>
      <c r="F30" s="16">
        <f>SUM(F10:F29)</f>
        <v>50000</v>
      </c>
      <c r="G30" s="16">
        <f t="shared" ref="G30:H30" si="3">SUM(G10:G29)</f>
        <v>21788.389968035081</v>
      </c>
      <c r="H30" s="15">
        <f>SUM(H10:H29)</f>
        <v>28211.610031964919</v>
      </c>
      <c r="AB30" s="19">
        <v>2000</v>
      </c>
      <c r="AC30" s="21">
        <v>2000</v>
      </c>
      <c r="AD30" s="21"/>
    </row>
    <row r="31" spans="3:30" x14ac:dyDescent="0.5">
      <c r="G31" s="14">
        <f>G30+H30</f>
        <v>50000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D9" sqref="D9"/>
    </sheetView>
  </sheetViews>
  <sheetFormatPr baseColWidth="10" defaultRowHeight="25.5" x14ac:dyDescent="0.5"/>
  <cols>
    <col min="1" max="16384" width="10.90625" style="2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D9" sqref="D9"/>
    </sheetView>
  </sheetViews>
  <sheetFormatPr baseColWidth="10" defaultRowHeight="25.5" x14ac:dyDescent="0.5"/>
  <cols>
    <col min="1" max="16384" width="10.90625" style="2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C10" sqref="C10"/>
    </sheetView>
  </sheetViews>
  <sheetFormatPr baseColWidth="10" defaultRowHeight="25" x14ac:dyDescent="0.5"/>
  <cols>
    <col min="1" max="16384" width="10.90625" style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D9" sqref="D9"/>
    </sheetView>
  </sheetViews>
  <sheetFormatPr baseColWidth="10" defaultRowHeight="25.5" x14ac:dyDescent="0.5"/>
  <cols>
    <col min="1" max="16384" width="10.90625" style="2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E12" sqref="E12"/>
    </sheetView>
  </sheetViews>
  <sheetFormatPr baseColWidth="10" defaultRowHeight="25.5" x14ac:dyDescent="0.5"/>
  <cols>
    <col min="1" max="16384" width="10.90625" style="2"/>
  </cols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1"/>
  <sheetViews>
    <sheetView showGridLines="0" workbookViewId="0">
      <selection activeCell="D2" sqref="D2:I11"/>
    </sheetView>
  </sheetViews>
  <sheetFormatPr baseColWidth="10" defaultRowHeight="16" x14ac:dyDescent="0.35"/>
  <cols>
    <col min="1" max="5" width="10.90625" style="3"/>
    <col min="6" max="6" width="14.7265625" style="3" customWidth="1"/>
    <col min="7" max="7" width="13.08984375" style="3" bestFit="1" customWidth="1"/>
    <col min="8" max="8" width="11.26953125" style="3" bestFit="1" customWidth="1"/>
    <col min="9" max="9" width="17.81640625" style="3" bestFit="1" customWidth="1"/>
    <col min="10" max="16384" width="10.90625" style="3"/>
  </cols>
  <sheetData>
    <row r="2" spans="4:9" x14ac:dyDescent="0.35">
      <c r="F2" s="4"/>
      <c r="G2" s="4" t="s">
        <v>9</v>
      </c>
      <c r="H2" s="4" t="s">
        <v>10</v>
      </c>
      <c r="I2" s="4" t="s">
        <v>12</v>
      </c>
    </row>
    <row r="3" spans="4:9" x14ac:dyDescent="0.35">
      <c r="D3" s="5" t="s">
        <v>0</v>
      </c>
      <c r="E3" s="5" t="s">
        <v>1</v>
      </c>
      <c r="F3" s="6" t="s">
        <v>5</v>
      </c>
      <c r="G3" s="5" t="s">
        <v>3</v>
      </c>
      <c r="H3" s="5" t="s">
        <v>20</v>
      </c>
      <c r="I3" s="5" t="s">
        <v>28</v>
      </c>
    </row>
    <row r="4" spans="4:9" x14ac:dyDescent="0.35">
      <c r="D4" s="5"/>
      <c r="E4" s="5"/>
      <c r="F4" s="6"/>
      <c r="G4" s="5"/>
      <c r="H4" s="5"/>
      <c r="I4" s="5"/>
    </row>
    <row r="5" spans="4:9" ht="18" x14ac:dyDescent="0.45">
      <c r="D5" s="7">
        <v>0</v>
      </c>
      <c r="E5" s="7">
        <v>1</v>
      </c>
      <c r="F5" s="8" t="s">
        <v>19</v>
      </c>
      <c r="G5" s="7">
        <v>0</v>
      </c>
      <c r="H5" s="7" t="s">
        <v>8</v>
      </c>
      <c r="I5" s="11" t="s">
        <v>29</v>
      </c>
    </row>
    <row r="6" spans="4:9" ht="18" x14ac:dyDescent="0.45">
      <c r="D6" s="7">
        <v>1</v>
      </c>
      <c r="E6" s="7">
        <v>2</v>
      </c>
      <c r="F6" s="8" t="s">
        <v>22</v>
      </c>
      <c r="G6" s="7" t="s">
        <v>25</v>
      </c>
      <c r="H6" s="7" t="s">
        <v>8</v>
      </c>
      <c r="I6" s="7" t="s">
        <v>21</v>
      </c>
    </row>
    <row r="7" spans="4:9" ht="18" x14ac:dyDescent="0.45">
      <c r="D7" s="7">
        <v>2</v>
      </c>
      <c r="E7" s="7">
        <v>3</v>
      </c>
      <c r="F7" s="8" t="s">
        <v>26</v>
      </c>
      <c r="G7" s="7" t="s">
        <v>25</v>
      </c>
      <c r="H7" s="7" t="s">
        <v>8</v>
      </c>
      <c r="I7" s="7" t="s">
        <v>21</v>
      </c>
    </row>
    <row r="8" spans="4:9" x14ac:dyDescent="0.35">
      <c r="D8" s="7">
        <v>3</v>
      </c>
      <c r="E8" s="7">
        <v>4</v>
      </c>
      <c r="F8" s="8"/>
      <c r="G8" s="8"/>
      <c r="H8" s="8"/>
      <c r="I8" s="8"/>
    </row>
    <row r="9" spans="4:9" x14ac:dyDescent="0.35">
      <c r="D9" s="7" t="s">
        <v>6</v>
      </c>
      <c r="E9" s="7" t="s">
        <v>6</v>
      </c>
      <c r="F9" s="8"/>
      <c r="G9" s="7" t="s">
        <v>25</v>
      </c>
      <c r="H9" s="7" t="s">
        <v>8</v>
      </c>
      <c r="I9" s="7" t="s">
        <v>21</v>
      </c>
    </row>
    <row r="10" spans="4:9" ht="18" x14ac:dyDescent="0.45">
      <c r="D10" s="7" t="s">
        <v>13</v>
      </c>
      <c r="E10" s="7" t="s">
        <v>7</v>
      </c>
      <c r="F10" s="8" t="s">
        <v>24</v>
      </c>
      <c r="G10" s="7" t="s">
        <v>25</v>
      </c>
      <c r="H10" s="7" t="s">
        <v>8</v>
      </c>
      <c r="I10" s="7" t="s">
        <v>21</v>
      </c>
    </row>
    <row r="11" spans="4:9" ht="17" x14ac:dyDescent="0.4">
      <c r="D11" s="9" t="s">
        <v>7</v>
      </c>
      <c r="E11" s="10"/>
      <c r="F11" s="10" t="s">
        <v>23</v>
      </c>
      <c r="G11" s="9" t="s">
        <v>27</v>
      </c>
      <c r="H11" s="9" t="s">
        <v>14</v>
      </c>
      <c r="I11" s="10" t="s">
        <v>30</v>
      </c>
    </row>
  </sheetData>
  <mergeCells count="6">
    <mergeCell ref="D3:D4"/>
    <mergeCell ref="E3:E4"/>
    <mergeCell ref="F3:F4"/>
    <mergeCell ref="H3:H4"/>
    <mergeCell ref="G3:G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Tabla</vt:lpstr>
      <vt:lpstr>17</vt:lpstr>
      <vt:lpstr>18</vt:lpstr>
      <vt:lpstr>19</vt:lpstr>
      <vt:lpstr>20</vt:lpstr>
      <vt:lpstr>21</vt:lpstr>
      <vt:lpstr>22</vt:lpstr>
      <vt:lpstr>Fondo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2022-04-09T12:36:48Z</dcterms:created>
  <dcterms:modified xsi:type="dcterms:W3CDTF">2022-04-09T17:17:19Z</dcterms:modified>
</cp:coreProperties>
</file>