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DANIEL MORO 1\Desktop\ami matefin\"/>
    </mc:Choice>
  </mc:AlternateContent>
  <xr:revisionPtr revIDLastSave="0" documentId="13_ncr:1_{89A6CAA3-B3C6-4E42-B854-370D25A75062}" xr6:coauthVersionLast="47" xr6:coauthVersionMax="47" xr10:uidLastSave="{00000000-0000-0000-0000-000000000000}"/>
  <bookViews>
    <workbookView xWindow="-108" yWindow="-108" windowWidth="23256" windowHeight="12456" xr2:uid="{B094172D-510E-40F9-B6C2-F34010F648CD}"/>
  </bookViews>
  <sheets>
    <sheet name="#1" sheetId="1" r:id="rId1"/>
    <sheet name="#2" sheetId="8" r:id="rId2"/>
    <sheet name="#3" sheetId="10" r:id="rId3"/>
    <sheet name="#4" sheetId="12" r:id="rId4"/>
    <sheet name="#5" sheetId="14" r:id="rId5"/>
    <sheet name="#6" sheetId="15" r:id="rId6"/>
    <sheet name="#7" sheetId="16" r:id="rId7"/>
    <sheet name="#8" sheetId="17" r:id="rId8"/>
    <sheet name="#9" sheetId="25" r:id="rId9"/>
    <sheet name="#10" sheetId="26" r:id="rId10"/>
    <sheet name="#11" sheetId="30" r:id="rId11"/>
    <sheet name="#12" sheetId="31" r:id="rId12"/>
    <sheet name="ELEKTRA" sheetId="32" r:id="rId13"/>
    <sheet name="COPPEL" sheetId="33" r:id="rId14"/>
    <sheet name="HIPOTECA" sheetId="34" r:id="rId15"/>
  </sheets>
  <calcPr calcId="191029" iterate="1" iterateCount="2500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32" l="1"/>
  <c r="C7" i="30"/>
  <c r="C9" i="30"/>
  <c r="C4" i="26" l="1"/>
  <c r="C9" i="26"/>
  <c r="C4" i="31"/>
  <c r="C4" i="34"/>
  <c r="G9" i="34"/>
  <c r="C15" i="25"/>
  <c r="C16" i="25" s="1"/>
  <c r="D15" i="25"/>
  <c r="I7" i="33"/>
  <c r="I9" i="33"/>
  <c r="I8" i="33"/>
  <c r="C7" i="33"/>
  <c r="D6" i="33"/>
  <c r="H5" i="33"/>
  <c r="G9" i="33"/>
  <c r="I10" i="32"/>
  <c r="I7" i="32"/>
  <c r="I9" i="32"/>
  <c r="I4" i="32"/>
  <c r="C9" i="32"/>
  <c r="G9" i="32"/>
  <c r="H4" i="32"/>
  <c r="E16" i="1"/>
  <c r="E18" i="1"/>
  <c r="B15" i="1"/>
  <c r="B14" i="1"/>
  <c r="F12" i="34" l="1"/>
  <c r="C5" i="34"/>
  <c r="C14" i="34" s="1"/>
  <c r="C9" i="34"/>
  <c r="D9" i="34" s="1"/>
  <c r="C8" i="34"/>
  <c r="D8" i="34" s="1"/>
  <c r="D8" i="33"/>
  <c r="F12" i="33"/>
  <c r="C14" i="33"/>
  <c r="C14" i="32"/>
  <c r="D9" i="32"/>
  <c r="C10" i="32"/>
  <c r="D8" i="32"/>
  <c r="C10" i="34" l="1"/>
  <c r="D6" i="34" s="1"/>
  <c r="C7" i="34" s="1"/>
  <c r="C10" i="33"/>
  <c r="F112" i="33" s="1"/>
  <c r="D9" i="33"/>
  <c r="F133" i="32"/>
  <c r="D130" i="32"/>
  <c r="D124" i="32"/>
  <c r="C123" i="32"/>
  <c r="F128" i="32"/>
  <c r="E128" i="32"/>
  <c r="C127" i="32"/>
  <c r="C128" i="32"/>
  <c r="C133" i="32"/>
  <c r="C132" i="32"/>
  <c r="D133" i="32"/>
  <c r="D127" i="32"/>
  <c r="C126" i="32"/>
  <c r="F131" i="32"/>
  <c r="F125" i="32"/>
  <c r="E131" i="32"/>
  <c r="E125" i="32"/>
  <c r="C131" i="32"/>
  <c r="C125" i="32"/>
  <c r="C130" i="32"/>
  <c r="C124" i="32"/>
  <c r="C15" i="32"/>
  <c r="C16" i="32" s="1"/>
  <c r="C129" i="32"/>
  <c r="D125" i="32"/>
  <c r="D128" i="32"/>
  <c r="D131" i="32"/>
  <c r="D123" i="32"/>
  <c r="D126" i="32"/>
  <c r="D129" i="32"/>
  <c r="D132" i="32"/>
  <c r="E123" i="32"/>
  <c r="E126" i="32"/>
  <c r="E129" i="32"/>
  <c r="E132" i="32"/>
  <c r="F123" i="32"/>
  <c r="F126" i="32"/>
  <c r="F129" i="32"/>
  <c r="F132" i="32"/>
  <c r="E124" i="32"/>
  <c r="E127" i="32"/>
  <c r="E130" i="32"/>
  <c r="E133" i="32"/>
  <c r="F124" i="32"/>
  <c r="F127" i="32"/>
  <c r="F130" i="32"/>
  <c r="C6" i="34" l="1"/>
  <c r="D5" i="34" s="1"/>
  <c r="C15" i="34"/>
  <c r="C16" i="34" s="1"/>
  <c r="C17" i="34" s="1"/>
  <c r="C18" i="34" s="1"/>
  <c r="C19" i="34" s="1"/>
  <c r="C20" i="34" s="1"/>
  <c r="D122" i="33"/>
  <c r="E128" i="33"/>
  <c r="C130" i="33"/>
  <c r="E125" i="33"/>
  <c r="E131" i="33"/>
  <c r="D126" i="33"/>
  <c r="F120" i="33"/>
  <c r="F132" i="33"/>
  <c r="F116" i="33"/>
  <c r="C112" i="33"/>
  <c r="F124" i="33"/>
  <c r="C111" i="33"/>
  <c r="C133" i="33"/>
  <c r="C110" i="33"/>
  <c r="C126" i="33"/>
  <c r="D121" i="33"/>
  <c r="C122" i="33"/>
  <c r="C129" i="33"/>
  <c r="F115" i="33"/>
  <c r="C125" i="33"/>
  <c r="E117" i="33"/>
  <c r="F118" i="33"/>
  <c r="D119" i="33"/>
  <c r="E120" i="33"/>
  <c r="F133" i="33"/>
  <c r="E132" i="33"/>
  <c r="D111" i="33"/>
  <c r="F117" i="33"/>
  <c r="C116" i="33"/>
  <c r="D128" i="33"/>
  <c r="F110" i="33"/>
  <c r="C117" i="33"/>
  <c r="E126" i="33"/>
  <c r="F126" i="33"/>
  <c r="D115" i="33"/>
  <c r="F127" i="33"/>
  <c r="C119" i="33"/>
  <c r="D131" i="33"/>
  <c r="F113" i="33"/>
  <c r="C120" i="33"/>
  <c r="E129" i="33"/>
  <c r="F129" i="33"/>
  <c r="D118" i="33"/>
  <c r="F130" i="33"/>
  <c r="F119" i="33"/>
  <c r="D124" i="33"/>
  <c r="C128" i="33"/>
  <c r="E110" i="33"/>
  <c r="F122" i="33"/>
  <c r="E115" i="33"/>
  <c r="D117" i="33"/>
  <c r="C131" i="33"/>
  <c r="E113" i="33"/>
  <c r="F125" i="33"/>
  <c r="D123" i="33"/>
  <c r="D120" i="33"/>
  <c r="C118" i="33"/>
  <c r="D130" i="33"/>
  <c r="C115" i="33"/>
  <c r="E130" i="33"/>
  <c r="D110" i="33"/>
  <c r="E116" i="33"/>
  <c r="F128" i="33"/>
  <c r="D132" i="33"/>
  <c r="D129" i="33"/>
  <c r="C121" i="33"/>
  <c r="D133" i="33"/>
  <c r="E112" i="33"/>
  <c r="E118" i="33"/>
  <c r="D127" i="33"/>
  <c r="D113" i="33"/>
  <c r="E119" i="33"/>
  <c r="F131" i="33"/>
  <c r="E111" i="33"/>
  <c r="F111" i="33"/>
  <c r="C124" i="33"/>
  <c r="E133" i="33"/>
  <c r="D114" i="33"/>
  <c r="E127" i="33"/>
  <c r="D116" i="33"/>
  <c r="E122" i="33"/>
  <c r="C132" i="33"/>
  <c r="E114" i="33"/>
  <c r="F114" i="33"/>
  <c r="C127" i="33"/>
  <c r="E121" i="33"/>
  <c r="C123" i="33"/>
  <c r="E124" i="33"/>
  <c r="C113" i="33"/>
  <c r="D125" i="33"/>
  <c r="C15" i="33"/>
  <c r="C16" i="33" s="1"/>
  <c r="C114" i="33"/>
  <c r="E123" i="33"/>
  <c r="F123" i="33"/>
  <c r="D112" i="33"/>
  <c r="F121" i="33"/>
  <c r="C17" i="32"/>
  <c r="D10" i="34" l="1"/>
  <c r="D7" i="34"/>
  <c r="D14" i="34"/>
  <c r="E14" i="34" s="1"/>
  <c r="D4" i="34"/>
  <c r="C21" i="34"/>
  <c r="C17" i="33"/>
  <c r="C18" i="32"/>
  <c r="F14" i="34" l="1"/>
  <c r="C22" i="34"/>
  <c r="C18" i="33"/>
  <c r="C19" i="32"/>
  <c r="D10" i="31"/>
  <c r="C10" i="31"/>
  <c r="D9" i="31"/>
  <c r="D8" i="31"/>
  <c r="D7" i="31"/>
  <c r="C6" i="31"/>
  <c r="D5" i="31"/>
  <c r="D4" i="31"/>
  <c r="C15" i="30"/>
  <c r="D15" i="30" s="1"/>
  <c r="C10" i="30"/>
  <c r="D9" i="30"/>
  <c r="D8" i="30"/>
  <c r="C6" i="30"/>
  <c r="C14" i="26"/>
  <c r="C10" i="26"/>
  <c r="C132" i="26" s="1"/>
  <c r="D9" i="26"/>
  <c r="D8" i="26"/>
  <c r="C6" i="26"/>
  <c r="C14" i="25"/>
  <c r="C10" i="25"/>
  <c r="D9" i="25"/>
  <c r="D8" i="25"/>
  <c r="C6" i="25"/>
  <c r="D7" i="25" s="1"/>
  <c r="B18" i="17"/>
  <c r="G17" i="17"/>
  <c r="H17" i="16"/>
  <c r="M17" i="16"/>
  <c r="Q17" i="15"/>
  <c r="L18" i="15"/>
  <c r="E15" i="30" l="1"/>
  <c r="D4" i="30"/>
  <c r="D6" i="30" s="1"/>
  <c r="C554" i="30"/>
  <c r="C551" i="30"/>
  <c r="C548" i="30"/>
  <c r="C545" i="30"/>
  <c r="C542" i="30"/>
  <c r="C539" i="30"/>
  <c r="C536" i="30"/>
  <c r="C533" i="30"/>
  <c r="C530" i="30"/>
  <c r="C527" i="30"/>
  <c r="C524" i="30"/>
  <c r="C521" i="30"/>
  <c r="C518" i="30"/>
  <c r="C515" i="30"/>
  <c r="C512" i="30"/>
  <c r="C509" i="30"/>
  <c r="C506" i="30"/>
  <c r="C503" i="30"/>
  <c r="C500" i="30"/>
  <c r="C497" i="30"/>
  <c r="C494" i="30"/>
  <c r="C491" i="30"/>
  <c r="C488" i="30"/>
  <c r="C485" i="30"/>
  <c r="C482" i="30"/>
  <c r="C479" i="30"/>
  <c r="C476" i="30"/>
  <c r="C473" i="30"/>
  <c r="C470" i="30"/>
  <c r="C467" i="30"/>
  <c r="C464" i="30"/>
  <c r="C461" i="30"/>
  <c r="C458" i="30"/>
  <c r="C455" i="30"/>
  <c r="C452" i="30"/>
  <c r="C449" i="30"/>
  <c r="C446" i="30"/>
  <c r="C443" i="30"/>
  <c r="C440" i="30"/>
  <c r="C437" i="30"/>
  <c r="C434" i="30"/>
  <c r="C431" i="30"/>
  <c r="C428" i="30"/>
  <c r="C425" i="30"/>
  <c r="C422" i="30"/>
  <c r="C419" i="30"/>
  <c r="C416" i="30"/>
  <c r="C413" i="30"/>
  <c r="C410" i="30"/>
  <c r="C407" i="30"/>
  <c r="C404" i="30"/>
  <c r="C401" i="30"/>
  <c r="C398" i="30"/>
  <c r="C395" i="30"/>
  <c r="C392" i="30"/>
  <c r="C389" i="30"/>
  <c r="C386" i="30"/>
  <c r="C383" i="30"/>
  <c r="C380" i="30"/>
  <c r="C377" i="30"/>
  <c r="C374" i="30"/>
  <c r="C371" i="30"/>
  <c r="C368" i="30"/>
  <c r="C365" i="30"/>
  <c r="C362" i="30"/>
  <c r="C359" i="30"/>
  <c r="C356" i="30"/>
  <c r="C353" i="30"/>
  <c r="C350" i="30"/>
  <c r="C347" i="30"/>
  <c r="C344" i="30"/>
  <c r="C341" i="30"/>
  <c r="C338" i="30"/>
  <c r="C335" i="30"/>
  <c r="C332" i="30"/>
  <c r="C329" i="30"/>
  <c r="C326" i="30"/>
  <c r="C323" i="30"/>
  <c r="C320" i="30"/>
  <c r="C317" i="30"/>
  <c r="F330" i="30"/>
  <c r="D330" i="30"/>
  <c r="F556" i="30"/>
  <c r="F553" i="30"/>
  <c r="F550" i="30"/>
  <c r="F547" i="30"/>
  <c r="F544" i="30"/>
  <c r="F541" i="30"/>
  <c r="F538" i="30"/>
  <c r="F535" i="30"/>
  <c r="F532" i="30"/>
  <c r="F529" i="30"/>
  <c r="F526" i="30"/>
  <c r="F523" i="30"/>
  <c r="F520" i="30"/>
  <c r="F517" i="30"/>
  <c r="F514" i="30"/>
  <c r="F511" i="30"/>
  <c r="F508" i="30"/>
  <c r="F505" i="30"/>
  <c r="F502" i="30"/>
  <c r="F499" i="30"/>
  <c r="F496" i="30"/>
  <c r="F493" i="30"/>
  <c r="F490" i="30"/>
  <c r="F487" i="30"/>
  <c r="F484" i="30"/>
  <c r="F481" i="30"/>
  <c r="F478" i="30"/>
  <c r="F475" i="30"/>
  <c r="F472" i="30"/>
  <c r="F469" i="30"/>
  <c r="F466" i="30"/>
  <c r="F463" i="30"/>
  <c r="F460" i="30"/>
  <c r="F457" i="30"/>
  <c r="F454" i="30"/>
  <c r="F451" i="30"/>
  <c r="F448" i="30"/>
  <c r="F445" i="30"/>
  <c r="F442" i="30"/>
  <c r="F439" i="30"/>
  <c r="F436" i="30"/>
  <c r="F433" i="30"/>
  <c r="F430" i="30"/>
  <c r="F427" i="30"/>
  <c r="F424" i="30"/>
  <c r="F421" i="30"/>
  <c r="F418" i="30"/>
  <c r="F415" i="30"/>
  <c r="F412" i="30"/>
  <c r="F409" i="30"/>
  <c r="F406" i="30"/>
  <c r="F403" i="30"/>
  <c r="F400" i="30"/>
  <c r="F397" i="30"/>
  <c r="F394" i="30"/>
  <c r="F391" i="30"/>
  <c r="F388" i="30"/>
  <c r="F385" i="30"/>
  <c r="F382" i="30"/>
  <c r="F379" i="30"/>
  <c r="F376" i="30"/>
  <c r="F373" i="30"/>
  <c r="F370" i="30"/>
  <c r="F367" i="30"/>
  <c r="F364" i="30"/>
  <c r="F361" i="30"/>
  <c r="F358" i="30"/>
  <c r="F355" i="30"/>
  <c r="F352" i="30"/>
  <c r="F349" i="30"/>
  <c r="F346" i="30"/>
  <c r="F343" i="30"/>
  <c r="F340" i="30"/>
  <c r="F337" i="30"/>
  <c r="F334" i="30"/>
  <c r="F331" i="30"/>
  <c r="F328" i="30"/>
  <c r="F325" i="30"/>
  <c r="F322" i="30"/>
  <c r="F319" i="30"/>
  <c r="F316" i="30"/>
  <c r="C316" i="30"/>
  <c r="F324" i="30"/>
  <c r="D333" i="30"/>
  <c r="D315" i="30"/>
  <c r="E556" i="30"/>
  <c r="E553" i="30"/>
  <c r="E550" i="30"/>
  <c r="E547" i="30"/>
  <c r="E544" i="30"/>
  <c r="E541" i="30"/>
  <c r="E538" i="30"/>
  <c r="E535" i="30"/>
  <c r="E532" i="30"/>
  <c r="E529" i="30"/>
  <c r="E526" i="30"/>
  <c r="E523" i="30"/>
  <c r="E520" i="30"/>
  <c r="E517" i="30"/>
  <c r="E514" i="30"/>
  <c r="E511" i="30"/>
  <c r="E508" i="30"/>
  <c r="E505" i="30"/>
  <c r="E502" i="30"/>
  <c r="E499" i="30"/>
  <c r="E496" i="30"/>
  <c r="E493" i="30"/>
  <c r="E490" i="30"/>
  <c r="E487" i="30"/>
  <c r="E484" i="30"/>
  <c r="E481" i="30"/>
  <c r="E478" i="30"/>
  <c r="E475" i="30"/>
  <c r="E472" i="30"/>
  <c r="E469" i="30"/>
  <c r="E466" i="30"/>
  <c r="E463" i="30"/>
  <c r="E460" i="30"/>
  <c r="E457" i="30"/>
  <c r="E454" i="30"/>
  <c r="E451" i="30"/>
  <c r="E448" i="30"/>
  <c r="E445" i="30"/>
  <c r="E442" i="30"/>
  <c r="E439" i="30"/>
  <c r="E436" i="30"/>
  <c r="E433" i="30"/>
  <c r="E430" i="30"/>
  <c r="E427" i="30"/>
  <c r="E424" i="30"/>
  <c r="E421" i="30"/>
  <c r="E418" i="30"/>
  <c r="E415" i="30"/>
  <c r="E412" i="30"/>
  <c r="E409" i="30"/>
  <c r="E406" i="30"/>
  <c r="E403" i="30"/>
  <c r="E400" i="30"/>
  <c r="E397" i="30"/>
  <c r="E394" i="30"/>
  <c r="E391" i="30"/>
  <c r="E388" i="30"/>
  <c r="E385" i="30"/>
  <c r="E382" i="30"/>
  <c r="E379" i="30"/>
  <c r="E376" i="30"/>
  <c r="E373" i="30"/>
  <c r="E370" i="30"/>
  <c r="E367" i="30"/>
  <c r="E364" i="30"/>
  <c r="E361" i="30"/>
  <c r="E358" i="30"/>
  <c r="E355" i="30"/>
  <c r="E352" i="30"/>
  <c r="E349" i="30"/>
  <c r="E346" i="30"/>
  <c r="E343" i="30"/>
  <c r="E340" i="30"/>
  <c r="E337" i="30"/>
  <c r="E334" i="30"/>
  <c r="E331" i="30"/>
  <c r="E328" i="30"/>
  <c r="E325" i="30"/>
  <c r="E322" i="30"/>
  <c r="E319" i="30"/>
  <c r="E316" i="30"/>
  <c r="F336" i="30"/>
  <c r="F315" i="30"/>
  <c r="D321" i="30"/>
  <c r="C351" i="30"/>
  <c r="D556" i="30"/>
  <c r="D553" i="30"/>
  <c r="D550" i="30"/>
  <c r="D547" i="30"/>
  <c r="D544" i="30"/>
  <c r="D541" i="30"/>
  <c r="D538" i="30"/>
  <c r="D535" i="30"/>
  <c r="D532" i="30"/>
  <c r="D529" i="30"/>
  <c r="D526" i="30"/>
  <c r="D523" i="30"/>
  <c r="D520" i="30"/>
  <c r="D517" i="30"/>
  <c r="D514" i="30"/>
  <c r="D511" i="30"/>
  <c r="D508" i="30"/>
  <c r="D505" i="30"/>
  <c r="D502" i="30"/>
  <c r="D499" i="30"/>
  <c r="D496" i="30"/>
  <c r="D493" i="30"/>
  <c r="D490" i="30"/>
  <c r="D487" i="30"/>
  <c r="D484" i="30"/>
  <c r="D481" i="30"/>
  <c r="D478" i="30"/>
  <c r="D475" i="30"/>
  <c r="D472" i="30"/>
  <c r="D469" i="30"/>
  <c r="D466" i="30"/>
  <c r="D463" i="30"/>
  <c r="D460" i="30"/>
  <c r="D457" i="30"/>
  <c r="D454" i="30"/>
  <c r="D451" i="30"/>
  <c r="D448" i="30"/>
  <c r="D445" i="30"/>
  <c r="D442" i="30"/>
  <c r="D439" i="30"/>
  <c r="D436" i="30"/>
  <c r="D433" i="30"/>
  <c r="D430" i="30"/>
  <c r="D427" i="30"/>
  <c r="D424" i="30"/>
  <c r="D421" i="30"/>
  <c r="D418" i="30"/>
  <c r="D415" i="30"/>
  <c r="D412" i="30"/>
  <c r="D409" i="30"/>
  <c r="D406" i="30"/>
  <c r="D403" i="30"/>
  <c r="D400" i="30"/>
  <c r="D397" i="30"/>
  <c r="D394" i="30"/>
  <c r="D391" i="30"/>
  <c r="D388" i="30"/>
  <c r="D385" i="30"/>
  <c r="D382" i="30"/>
  <c r="D379" i="30"/>
  <c r="D376" i="30"/>
  <c r="D373" i="30"/>
  <c r="D370" i="30"/>
  <c r="D367" i="30"/>
  <c r="D364" i="30"/>
  <c r="D361" i="30"/>
  <c r="D358" i="30"/>
  <c r="D355" i="30"/>
  <c r="D352" i="30"/>
  <c r="D349" i="30"/>
  <c r="D346" i="30"/>
  <c r="D343" i="30"/>
  <c r="D340" i="30"/>
  <c r="D337" i="30"/>
  <c r="D334" i="30"/>
  <c r="D331" i="30"/>
  <c r="D328" i="30"/>
  <c r="D325" i="30"/>
  <c r="D322" i="30"/>
  <c r="D319" i="30"/>
  <c r="D316" i="30"/>
  <c r="F327" i="30"/>
  <c r="D327" i="30"/>
  <c r="D318" i="30"/>
  <c r="C556" i="30"/>
  <c r="C553" i="30"/>
  <c r="C550" i="30"/>
  <c r="C547" i="30"/>
  <c r="C544" i="30"/>
  <c r="C541" i="30"/>
  <c r="C538" i="30"/>
  <c r="C535" i="30"/>
  <c r="C532" i="30"/>
  <c r="C529" i="30"/>
  <c r="C526" i="30"/>
  <c r="C523" i="30"/>
  <c r="C520" i="30"/>
  <c r="C517" i="30"/>
  <c r="C514" i="30"/>
  <c r="C511" i="30"/>
  <c r="C508" i="30"/>
  <c r="C505" i="30"/>
  <c r="C502" i="30"/>
  <c r="C499" i="30"/>
  <c r="C496" i="30"/>
  <c r="C493" i="30"/>
  <c r="C490" i="30"/>
  <c r="C487" i="30"/>
  <c r="C484" i="30"/>
  <c r="C481" i="30"/>
  <c r="C478" i="30"/>
  <c r="C475" i="30"/>
  <c r="C472" i="30"/>
  <c r="C469" i="30"/>
  <c r="C466" i="30"/>
  <c r="C463" i="30"/>
  <c r="C460" i="30"/>
  <c r="C457" i="30"/>
  <c r="C454" i="30"/>
  <c r="C451" i="30"/>
  <c r="C448" i="30"/>
  <c r="C445" i="30"/>
  <c r="C442" i="30"/>
  <c r="C439" i="30"/>
  <c r="C436" i="30"/>
  <c r="C433" i="30"/>
  <c r="C430" i="30"/>
  <c r="C427" i="30"/>
  <c r="C424" i="30"/>
  <c r="C421" i="30"/>
  <c r="C418" i="30"/>
  <c r="C415" i="30"/>
  <c r="C412" i="30"/>
  <c r="C409" i="30"/>
  <c r="C406" i="30"/>
  <c r="C403" i="30"/>
  <c r="C400" i="30"/>
  <c r="C397" i="30"/>
  <c r="C394" i="30"/>
  <c r="C391" i="30"/>
  <c r="C388" i="30"/>
  <c r="C385" i="30"/>
  <c r="C382" i="30"/>
  <c r="C379" i="30"/>
  <c r="C376" i="30"/>
  <c r="C373" i="30"/>
  <c r="C370" i="30"/>
  <c r="C367" i="30"/>
  <c r="C364" i="30"/>
  <c r="C361" i="30"/>
  <c r="C358" i="30"/>
  <c r="C355" i="30"/>
  <c r="C352" i="30"/>
  <c r="C349" i="30"/>
  <c r="C346" i="30"/>
  <c r="C343" i="30"/>
  <c r="C340" i="30"/>
  <c r="C337" i="30"/>
  <c r="C334" i="30"/>
  <c r="C331" i="30"/>
  <c r="C328" i="30"/>
  <c r="C325" i="30"/>
  <c r="C322" i="30"/>
  <c r="C319" i="30"/>
  <c r="F321" i="30"/>
  <c r="D342" i="30"/>
  <c r="C333" i="30"/>
  <c r="F555" i="30"/>
  <c r="F552" i="30"/>
  <c r="F549" i="30"/>
  <c r="F546" i="30"/>
  <c r="F543" i="30"/>
  <c r="F540" i="30"/>
  <c r="F537" i="30"/>
  <c r="F534" i="30"/>
  <c r="F531" i="30"/>
  <c r="F528" i="30"/>
  <c r="F525" i="30"/>
  <c r="F522" i="30"/>
  <c r="F519" i="30"/>
  <c r="F516" i="30"/>
  <c r="F513" i="30"/>
  <c r="F510" i="30"/>
  <c r="F507" i="30"/>
  <c r="F504" i="30"/>
  <c r="F501" i="30"/>
  <c r="F498" i="30"/>
  <c r="F495" i="30"/>
  <c r="F492" i="30"/>
  <c r="F489" i="30"/>
  <c r="F486" i="30"/>
  <c r="F483" i="30"/>
  <c r="F480" i="30"/>
  <c r="F477" i="30"/>
  <c r="F474" i="30"/>
  <c r="F471" i="30"/>
  <c r="F468" i="30"/>
  <c r="F465" i="30"/>
  <c r="F462" i="30"/>
  <c r="F459" i="30"/>
  <c r="F456" i="30"/>
  <c r="F453" i="30"/>
  <c r="F450" i="30"/>
  <c r="F447" i="30"/>
  <c r="F444" i="30"/>
  <c r="F441" i="30"/>
  <c r="F438" i="30"/>
  <c r="F435" i="30"/>
  <c r="F432" i="30"/>
  <c r="F429" i="30"/>
  <c r="F426" i="30"/>
  <c r="F423" i="30"/>
  <c r="F420" i="30"/>
  <c r="F417" i="30"/>
  <c r="F414" i="30"/>
  <c r="F411" i="30"/>
  <c r="F408" i="30"/>
  <c r="F405" i="30"/>
  <c r="F402" i="30"/>
  <c r="F399" i="30"/>
  <c r="F396" i="30"/>
  <c r="F393" i="30"/>
  <c r="F390" i="30"/>
  <c r="F387" i="30"/>
  <c r="F384" i="30"/>
  <c r="F381" i="30"/>
  <c r="F378" i="30"/>
  <c r="F375" i="30"/>
  <c r="F372" i="30"/>
  <c r="F369" i="30"/>
  <c r="F366" i="30"/>
  <c r="F363" i="30"/>
  <c r="F360" i="30"/>
  <c r="F357" i="30"/>
  <c r="F354" i="30"/>
  <c r="F351" i="30"/>
  <c r="F348" i="30"/>
  <c r="F345" i="30"/>
  <c r="F342" i="30"/>
  <c r="F339" i="30"/>
  <c r="F333" i="30"/>
  <c r="F318" i="30"/>
  <c r="C357" i="30"/>
  <c r="E555" i="30"/>
  <c r="E552" i="30"/>
  <c r="E549" i="30"/>
  <c r="E546" i="30"/>
  <c r="E543" i="30"/>
  <c r="E540" i="30"/>
  <c r="E537" i="30"/>
  <c r="E534" i="30"/>
  <c r="E531" i="30"/>
  <c r="E528" i="30"/>
  <c r="E525" i="30"/>
  <c r="E522" i="30"/>
  <c r="E519" i="30"/>
  <c r="E516" i="30"/>
  <c r="E513" i="30"/>
  <c r="E510" i="30"/>
  <c r="E507" i="30"/>
  <c r="E504" i="30"/>
  <c r="E501" i="30"/>
  <c r="E498" i="30"/>
  <c r="E495" i="30"/>
  <c r="E492" i="30"/>
  <c r="E489" i="30"/>
  <c r="E486" i="30"/>
  <c r="E483" i="30"/>
  <c r="E480" i="30"/>
  <c r="E477" i="30"/>
  <c r="E474" i="30"/>
  <c r="E471" i="30"/>
  <c r="E468" i="30"/>
  <c r="E465" i="30"/>
  <c r="E462" i="30"/>
  <c r="E459" i="30"/>
  <c r="E456" i="30"/>
  <c r="E453" i="30"/>
  <c r="E450" i="30"/>
  <c r="E447" i="30"/>
  <c r="E444" i="30"/>
  <c r="E441" i="30"/>
  <c r="E438" i="30"/>
  <c r="E435" i="30"/>
  <c r="E432" i="30"/>
  <c r="E429" i="30"/>
  <c r="E426" i="30"/>
  <c r="E423" i="30"/>
  <c r="E420" i="30"/>
  <c r="E417" i="30"/>
  <c r="E414" i="30"/>
  <c r="E411" i="30"/>
  <c r="E408" i="30"/>
  <c r="E405" i="30"/>
  <c r="E402" i="30"/>
  <c r="E399" i="30"/>
  <c r="E396" i="30"/>
  <c r="E393" i="30"/>
  <c r="E390" i="30"/>
  <c r="E387" i="30"/>
  <c r="E384" i="30"/>
  <c r="E381" i="30"/>
  <c r="E378" i="30"/>
  <c r="E375" i="30"/>
  <c r="E372" i="30"/>
  <c r="E369" i="30"/>
  <c r="E366" i="30"/>
  <c r="E363" i="30"/>
  <c r="E360" i="30"/>
  <c r="E357" i="30"/>
  <c r="E354" i="30"/>
  <c r="E351" i="30"/>
  <c r="E348" i="30"/>
  <c r="E345" i="30"/>
  <c r="E342" i="30"/>
  <c r="E339" i="30"/>
  <c r="E336" i="30"/>
  <c r="E333" i="30"/>
  <c r="E330" i="30"/>
  <c r="E327" i="30"/>
  <c r="E324" i="30"/>
  <c r="E321" i="30"/>
  <c r="E318" i="30"/>
  <c r="E315" i="30"/>
  <c r="D357" i="30"/>
  <c r="D336" i="30"/>
  <c r="D555" i="30"/>
  <c r="D552" i="30"/>
  <c r="D549" i="30"/>
  <c r="D546" i="30"/>
  <c r="D543" i="30"/>
  <c r="D540" i="30"/>
  <c r="D537" i="30"/>
  <c r="D534" i="30"/>
  <c r="D531" i="30"/>
  <c r="D528" i="30"/>
  <c r="D525" i="30"/>
  <c r="D522" i="30"/>
  <c r="D519" i="30"/>
  <c r="D516" i="30"/>
  <c r="D513" i="30"/>
  <c r="D510" i="30"/>
  <c r="D507" i="30"/>
  <c r="D504" i="30"/>
  <c r="D501" i="30"/>
  <c r="D498" i="30"/>
  <c r="D495" i="30"/>
  <c r="D492" i="30"/>
  <c r="D489" i="30"/>
  <c r="D486" i="30"/>
  <c r="D483" i="30"/>
  <c r="D480" i="30"/>
  <c r="D477" i="30"/>
  <c r="D474" i="30"/>
  <c r="D471" i="30"/>
  <c r="D468" i="30"/>
  <c r="D465" i="30"/>
  <c r="D462" i="30"/>
  <c r="D459" i="30"/>
  <c r="D456" i="30"/>
  <c r="D453" i="30"/>
  <c r="D450" i="30"/>
  <c r="D447" i="30"/>
  <c r="D444" i="30"/>
  <c r="D441" i="30"/>
  <c r="D438" i="30"/>
  <c r="D435" i="30"/>
  <c r="D432" i="30"/>
  <c r="D429" i="30"/>
  <c r="D426" i="30"/>
  <c r="D423" i="30"/>
  <c r="D420" i="30"/>
  <c r="D417" i="30"/>
  <c r="D414" i="30"/>
  <c r="D411" i="30"/>
  <c r="D408" i="30"/>
  <c r="D405" i="30"/>
  <c r="D402" i="30"/>
  <c r="D399" i="30"/>
  <c r="D396" i="30"/>
  <c r="D393" i="30"/>
  <c r="D390" i="30"/>
  <c r="D387" i="30"/>
  <c r="D384" i="30"/>
  <c r="D381" i="30"/>
  <c r="D378" i="30"/>
  <c r="D375" i="30"/>
  <c r="D372" i="30"/>
  <c r="D369" i="30"/>
  <c r="D366" i="30"/>
  <c r="D363" i="30"/>
  <c r="D360" i="30"/>
  <c r="D354" i="30"/>
  <c r="D351" i="30"/>
  <c r="D348" i="30"/>
  <c r="D345" i="30"/>
  <c r="D339" i="30"/>
  <c r="D324" i="30"/>
  <c r="C330" i="30"/>
  <c r="C555" i="30"/>
  <c r="C552" i="30"/>
  <c r="C549" i="30"/>
  <c r="C546" i="30"/>
  <c r="C543" i="30"/>
  <c r="C540" i="30"/>
  <c r="C537" i="30"/>
  <c r="C534" i="30"/>
  <c r="C531" i="30"/>
  <c r="C528" i="30"/>
  <c r="C525" i="30"/>
  <c r="C522" i="30"/>
  <c r="C519" i="30"/>
  <c r="C516" i="30"/>
  <c r="C513" i="30"/>
  <c r="C510" i="30"/>
  <c r="C507" i="30"/>
  <c r="C504" i="30"/>
  <c r="C501" i="30"/>
  <c r="C498" i="30"/>
  <c r="C495" i="30"/>
  <c r="C492" i="30"/>
  <c r="C489" i="30"/>
  <c r="C486" i="30"/>
  <c r="C483" i="30"/>
  <c r="C480" i="30"/>
  <c r="C477" i="30"/>
  <c r="C474" i="30"/>
  <c r="C471" i="30"/>
  <c r="C468" i="30"/>
  <c r="C465" i="30"/>
  <c r="C462" i="30"/>
  <c r="C459" i="30"/>
  <c r="C456" i="30"/>
  <c r="C453" i="30"/>
  <c r="C450" i="30"/>
  <c r="C447" i="30"/>
  <c r="C444" i="30"/>
  <c r="C441" i="30"/>
  <c r="C438" i="30"/>
  <c r="C435" i="30"/>
  <c r="C432" i="30"/>
  <c r="C429" i="30"/>
  <c r="C426" i="30"/>
  <c r="C423" i="30"/>
  <c r="C420" i="30"/>
  <c r="C417" i="30"/>
  <c r="C414" i="30"/>
  <c r="C411" i="30"/>
  <c r="C408" i="30"/>
  <c r="C405" i="30"/>
  <c r="C402" i="30"/>
  <c r="C399" i="30"/>
  <c r="C396" i="30"/>
  <c r="C393" i="30"/>
  <c r="C390" i="30"/>
  <c r="C387" i="30"/>
  <c r="C384" i="30"/>
  <c r="C381" i="30"/>
  <c r="C378" i="30"/>
  <c r="C375" i="30"/>
  <c r="C372" i="30"/>
  <c r="C369" i="30"/>
  <c r="C366" i="30"/>
  <c r="C363" i="30"/>
  <c r="C360" i="30"/>
  <c r="C354" i="30"/>
  <c r="C348" i="30"/>
  <c r="C327" i="30"/>
  <c r="F554" i="30"/>
  <c r="F551" i="30"/>
  <c r="F548" i="30"/>
  <c r="F545" i="30"/>
  <c r="F542" i="30"/>
  <c r="F539" i="30"/>
  <c r="F536" i="30"/>
  <c r="F533" i="30"/>
  <c r="F530" i="30"/>
  <c r="F527" i="30"/>
  <c r="F524" i="30"/>
  <c r="F521" i="30"/>
  <c r="F518" i="30"/>
  <c r="F515" i="30"/>
  <c r="F512" i="30"/>
  <c r="F509" i="30"/>
  <c r="F506" i="30"/>
  <c r="F503" i="30"/>
  <c r="F500" i="30"/>
  <c r="F497" i="30"/>
  <c r="F494" i="30"/>
  <c r="F491" i="30"/>
  <c r="F488" i="30"/>
  <c r="F485" i="30"/>
  <c r="F482" i="30"/>
  <c r="F479" i="30"/>
  <c r="F476" i="30"/>
  <c r="F473" i="30"/>
  <c r="F470" i="30"/>
  <c r="F467" i="30"/>
  <c r="F464" i="30"/>
  <c r="F461" i="30"/>
  <c r="F458" i="30"/>
  <c r="F455" i="30"/>
  <c r="F452" i="30"/>
  <c r="F449" i="30"/>
  <c r="F446" i="30"/>
  <c r="F443" i="30"/>
  <c r="F440" i="30"/>
  <c r="F437" i="30"/>
  <c r="F434" i="30"/>
  <c r="F431" i="30"/>
  <c r="F428" i="30"/>
  <c r="F425" i="30"/>
  <c r="F422" i="30"/>
  <c r="F419" i="30"/>
  <c r="F416" i="30"/>
  <c r="F413" i="30"/>
  <c r="F410" i="30"/>
  <c r="F407" i="30"/>
  <c r="F404" i="30"/>
  <c r="F401" i="30"/>
  <c r="F398" i="30"/>
  <c r="F395" i="30"/>
  <c r="F392" i="30"/>
  <c r="F389" i="30"/>
  <c r="F386" i="30"/>
  <c r="F383" i="30"/>
  <c r="F380" i="30"/>
  <c r="F377" i="30"/>
  <c r="F374" i="30"/>
  <c r="F371" i="30"/>
  <c r="F368" i="30"/>
  <c r="F365" i="30"/>
  <c r="F362" i="30"/>
  <c r="F359" i="30"/>
  <c r="F356" i="30"/>
  <c r="F353" i="30"/>
  <c r="E554" i="30"/>
  <c r="E551" i="30"/>
  <c r="E548" i="30"/>
  <c r="E545" i="30"/>
  <c r="E542" i="30"/>
  <c r="E539" i="30"/>
  <c r="E536" i="30"/>
  <c r="E533" i="30"/>
  <c r="E530" i="30"/>
  <c r="E527" i="30"/>
  <c r="E524" i="30"/>
  <c r="E521" i="30"/>
  <c r="E518" i="30"/>
  <c r="E515" i="30"/>
  <c r="E512" i="30"/>
  <c r="E509" i="30"/>
  <c r="E506" i="30"/>
  <c r="E503" i="30"/>
  <c r="E500" i="30"/>
  <c r="E497" i="30"/>
  <c r="E494" i="30"/>
  <c r="E491" i="30"/>
  <c r="E488" i="30"/>
  <c r="E485" i="30"/>
  <c r="E482" i="30"/>
  <c r="E479" i="30"/>
  <c r="E476" i="30"/>
  <c r="E473" i="30"/>
  <c r="E470" i="30"/>
  <c r="E467" i="30"/>
  <c r="E464" i="30"/>
  <c r="E461" i="30"/>
  <c r="E458" i="30"/>
  <c r="E455" i="30"/>
  <c r="E452" i="30"/>
  <c r="E449" i="30"/>
  <c r="E446" i="30"/>
  <c r="E443" i="30"/>
  <c r="E440" i="30"/>
  <c r="E437" i="30"/>
  <c r="E434" i="30"/>
  <c r="E431" i="30"/>
  <c r="E428" i="30"/>
  <c r="E425" i="30"/>
  <c r="E422" i="30"/>
  <c r="E419" i="30"/>
  <c r="E416" i="30"/>
  <c r="E413" i="30"/>
  <c r="E410" i="30"/>
  <c r="E407" i="30"/>
  <c r="E404" i="30"/>
  <c r="E401" i="30"/>
  <c r="E398" i="30"/>
  <c r="E395" i="30"/>
  <c r="E392" i="30"/>
  <c r="E389" i="30"/>
  <c r="E386" i="30"/>
  <c r="E383" i="30"/>
  <c r="E380" i="30"/>
  <c r="D554" i="30"/>
  <c r="D551" i="30"/>
  <c r="D548" i="30"/>
  <c r="D545" i="30"/>
  <c r="D542" i="30"/>
  <c r="D539" i="30"/>
  <c r="D536" i="30"/>
  <c r="D533" i="30"/>
  <c r="D530" i="30"/>
  <c r="D527" i="30"/>
  <c r="D524" i="30"/>
  <c r="D521" i="30"/>
  <c r="D518" i="30"/>
  <c r="D515" i="30"/>
  <c r="D512" i="30"/>
  <c r="D509" i="30"/>
  <c r="D506" i="30"/>
  <c r="D503" i="30"/>
  <c r="D500" i="30"/>
  <c r="D497" i="30"/>
  <c r="D494" i="30"/>
  <c r="D491" i="30"/>
  <c r="D488" i="30"/>
  <c r="D485" i="30"/>
  <c r="D482" i="30"/>
  <c r="D479" i="30"/>
  <c r="D476" i="30"/>
  <c r="D473" i="30"/>
  <c r="D470" i="30"/>
  <c r="D467" i="30"/>
  <c r="D464" i="30"/>
  <c r="D461" i="30"/>
  <c r="D458" i="30"/>
  <c r="D455" i="30"/>
  <c r="D452" i="30"/>
  <c r="D449" i="30"/>
  <c r="D446" i="30"/>
  <c r="D443" i="30"/>
  <c r="D440" i="30"/>
  <c r="D437" i="30"/>
  <c r="D434" i="30"/>
  <c r="D431" i="30"/>
  <c r="D428" i="30"/>
  <c r="D425" i="30"/>
  <c r="D422" i="30"/>
  <c r="D419" i="30"/>
  <c r="D416" i="30"/>
  <c r="D413" i="30"/>
  <c r="D410" i="30"/>
  <c r="D407" i="30"/>
  <c r="D404" i="30"/>
  <c r="D401" i="30"/>
  <c r="D398" i="30"/>
  <c r="D395" i="30"/>
  <c r="D392" i="30"/>
  <c r="D389" i="30"/>
  <c r="D386" i="30"/>
  <c r="D383" i="30"/>
  <c r="D380" i="30"/>
  <c r="D362" i="30"/>
  <c r="D347" i="30"/>
  <c r="D338" i="30"/>
  <c r="E326" i="30"/>
  <c r="E317" i="30"/>
  <c r="C336" i="30"/>
  <c r="D317" i="30"/>
  <c r="D359" i="30"/>
  <c r="C324" i="30"/>
  <c r="E344" i="30"/>
  <c r="D374" i="30"/>
  <c r="C342" i="30"/>
  <c r="D353" i="30"/>
  <c r="F338" i="30"/>
  <c r="F317" i="30"/>
  <c r="E377" i="30"/>
  <c r="E359" i="30"/>
  <c r="C345" i="30"/>
  <c r="D326" i="30"/>
  <c r="F335" i="30"/>
  <c r="C315" i="30"/>
  <c r="E356" i="30"/>
  <c r="F323" i="30"/>
  <c r="D356" i="30"/>
  <c r="D335" i="30"/>
  <c r="E353" i="30"/>
  <c r="F341" i="30"/>
  <c r="E341" i="30"/>
  <c r="E320" i="30"/>
  <c r="C339" i="30"/>
  <c r="D377" i="30"/>
  <c r="F344" i="30"/>
  <c r="E335" i="30"/>
  <c r="D344" i="30"/>
  <c r="E323" i="30"/>
  <c r="F332" i="30"/>
  <c r="D371" i="30"/>
  <c r="C321" i="30"/>
  <c r="F350" i="30"/>
  <c r="F320" i="30"/>
  <c r="D341" i="30"/>
  <c r="D350" i="30"/>
  <c r="D320" i="30"/>
  <c r="F347" i="30"/>
  <c r="C318" i="30"/>
  <c r="F326" i="30"/>
  <c r="E374" i="30"/>
  <c r="E371" i="30"/>
  <c r="D323" i="30"/>
  <c r="E332" i="30"/>
  <c r="E368" i="30"/>
  <c r="D332" i="30"/>
  <c r="F329" i="30"/>
  <c r="E365" i="30"/>
  <c r="E329" i="30"/>
  <c r="D365" i="30"/>
  <c r="D329" i="30"/>
  <c r="E338" i="30"/>
  <c r="E350" i="30"/>
  <c r="E362" i="30"/>
  <c r="D368" i="30"/>
  <c r="E347" i="30"/>
  <c r="D46" i="26"/>
  <c r="D6" i="31"/>
  <c r="F46" i="26"/>
  <c r="F105" i="26"/>
  <c r="D4" i="26"/>
  <c r="F12" i="26" s="1"/>
  <c r="D14" i="26" s="1"/>
  <c r="C52" i="26"/>
  <c r="E108" i="26"/>
  <c r="F117" i="26"/>
  <c r="C58" i="26"/>
  <c r="E125" i="26"/>
  <c r="D58" i="26"/>
  <c r="E128" i="26"/>
  <c r="D52" i="26"/>
  <c r="C59" i="26"/>
  <c r="D64" i="26"/>
  <c r="F64" i="26"/>
  <c r="F74" i="26"/>
  <c r="F76" i="26"/>
  <c r="C46" i="26"/>
  <c r="C90" i="26"/>
  <c r="C92" i="26"/>
  <c r="D77" i="26"/>
  <c r="D109" i="26"/>
  <c r="D129" i="26"/>
  <c r="C67" i="26"/>
  <c r="D78" i="26"/>
  <c r="F93" i="26"/>
  <c r="E110" i="26"/>
  <c r="D130" i="26"/>
  <c r="D7" i="26"/>
  <c r="E47" i="26"/>
  <c r="E53" i="26"/>
  <c r="E59" i="26"/>
  <c r="D67" i="26"/>
  <c r="D80" i="26"/>
  <c r="D96" i="26"/>
  <c r="C113" i="26"/>
  <c r="D133" i="26"/>
  <c r="C93" i="26"/>
  <c r="F48" i="26"/>
  <c r="F54" i="26"/>
  <c r="F60" i="26"/>
  <c r="F67" i="26"/>
  <c r="C81" i="26"/>
  <c r="F96" i="26"/>
  <c r="C114" i="26"/>
  <c r="C47" i="26"/>
  <c r="C53" i="26"/>
  <c r="C49" i="26"/>
  <c r="C55" i="26"/>
  <c r="C61" i="26"/>
  <c r="E68" i="26"/>
  <c r="F81" i="26"/>
  <c r="F97" i="26"/>
  <c r="F114" i="26"/>
  <c r="C100" i="26"/>
  <c r="F49" i="26"/>
  <c r="F55" i="26"/>
  <c r="F61" i="26"/>
  <c r="F70" i="26"/>
  <c r="F84" i="26"/>
  <c r="F100" i="26"/>
  <c r="C119" i="26"/>
  <c r="F52" i="26"/>
  <c r="D84" i="26"/>
  <c r="C44" i="26"/>
  <c r="C50" i="26"/>
  <c r="C56" i="26"/>
  <c r="C62" i="26"/>
  <c r="E71" i="26"/>
  <c r="F85" i="26"/>
  <c r="C102" i="26"/>
  <c r="D120" i="26"/>
  <c r="F58" i="26"/>
  <c r="D49" i="26"/>
  <c r="D70" i="26"/>
  <c r="E44" i="26"/>
  <c r="E50" i="26"/>
  <c r="E56" i="26"/>
  <c r="E62" i="26"/>
  <c r="D73" i="26"/>
  <c r="C88" i="26"/>
  <c r="C104" i="26"/>
  <c r="D123" i="26"/>
  <c r="E65" i="26"/>
  <c r="D55" i="26"/>
  <c r="D61" i="26"/>
  <c r="F45" i="26"/>
  <c r="F51" i="26"/>
  <c r="F57" i="26"/>
  <c r="C64" i="26"/>
  <c r="C74" i="26"/>
  <c r="F88" i="26"/>
  <c r="C105" i="26"/>
  <c r="F123" i="26"/>
  <c r="F132" i="25"/>
  <c r="D4" i="25"/>
  <c r="F56" i="25"/>
  <c r="F86" i="25"/>
  <c r="F92" i="25"/>
  <c r="F98" i="25"/>
  <c r="F116" i="25"/>
  <c r="F122" i="25"/>
  <c r="F128" i="25"/>
  <c r="C23" i="34"/>
  <c r="D15" i="34"/>
  <c r="C19" i="33"/>
  <c r="F104" i="25"/>
  <c r="C46" i="25"/>
  <c r="F50" i="25"/>
  <c r="F110" i="25"/>
  <c r="F62" i="25"/>
  <c r="F68" i="25"/>
  <c r="F74" i="25"/>
  <c r="F80" i="25"/>
  <c r="C20" i="32"/>
  <c r="C45" i="25"/>
  <c r="C50" i="25"/>
  <c r="C56" i="25"/>
  <c r="C62" i="25"/>
  <c r="C68" i="25"/>
  <c r="C74" i="25"/>
  <c r="C80" i="25"/>
  <c r="C86" i="25"/>
  <c r="C92" i="25"/>
  <c r="C98" i="25"/>
  <c r="C104" i="25"/>
  <c r="C110" i="25"/>
  <c r="C116" i="25"/>
  <c r="C122" i="25"/>
  <c r="C128" i="25"/>
  <c r="F45" i="25"/>
  <c r="D50" i="25"/>
  <c r="D56" i="25"/>
  <c r="D62" i="25"/>
  <c r="D68" i="25"/>
  <c r="D74" i="25"/>
  <c r="D80" i="25"/>
  <c r="D86" i="25"/>
  <c r="D92" i="25"/>
  <c r="D98" i="25"/>
  <c r="D104" i="25"/>
  <c r="D110" i="25"/>
  <c r="D116" i="25"/>
  <c r="D122" i="25"/>
  <c r="D128" i="25"/>
  <c r="D46" i="25"/>
  <c r="C52" i="25"/>
  <c r="C58" i="25"/>
  <c r="C64" i="25"/>
  <c r="C70" i="25"/>
  <c r="C76" i="25"/>
  <c r="C82" i="25"/>
  <c r="C88" i="25"/>
  <c r="C94" i="25"/>
  <c r="C100" i="25"/>
  <c r="C106" i="25"/>
  <c r="C112" i="25"/>
  <c r="C118" i="25"/>
  <c r="C124" i="25"/>
  <c r="C130" i="25"/>
  <c r="E46" i="25"/>
  <c r="D52" i="25"/>
  <c r="D58" i="25"/>
  <c r="D64" i="25"/>
  <c r="D70" i="25"/>
  <c r="D76" i="25"/>
  <c r="D82" i="25"/>
  <c r="D88" i="25"/>
  <c r="D94" i="25"/>
  <c r="D100" i="25"/>
  <c r="D106" i="25"/>
  <c r="D112" i="25"/>
  <c r="D118" i="25"/>
  <c r="D124" i="25"/>
  <c r="D130" i="25"/>
  <c r="C47" i="25"/>
  <c r="E52" i="25"/>
  <c r="E58" i="25"/>
  <c r="E64" i="25"/>
  <c r="E70" i="25"/>
  <c r="E76" i="25"/>
  <c r="E82" i="25"/>
  <c r="E88" i="25"/>
  <c r="E94" i="25"/>
  <c r="E100" i="25"/>
  <c r="E106" i="25"/>
  <c r="E112" i="25"/>
  <c r="E118" i="25"/>
  <c r="E124" i="25"/>
  <c r="E130" i="25"/>
  <c r="D47" i="25"/>
  <c r="C53" i="25"/>
  <c r="C59" i="25"/>
  <c r="C65" i="25"/>
  <c r="C71" i="25"/>
  <c r="C77" i="25"/>
  <c r="C83" i="25"/>
  <c r="C89" i="25"/>
  <c r="C95" i="25"/>
  <c r="C101" i="25"/>
  <c r="C107" i="25"/>
  <c r="C113" i="25"/>
  <c r="C119" i="25"/>
  <c r="C125" i="25"/>
  <c r="C131" i="25"/>
  <c r="F47" i="25"/>
  <c r="D53" i="25"/>
  <c r="D59" i="25"/>
  <c r="D65" i="25"/>
  <c r="D71" i="25"/>
  <c r="D77" i="25"/>
  <c r="D83" i="25"/>
  <c r="D89" i="25"/>
  <c r="D95" i="25"/>
  <c r="D101" i="25"/>
  <c r="D107" i="25"/>
  <c r="D113" i="25"/>
  <c r="D119" i="25"/>
  <c r="D125" i="25"/>
  <c r="D131" i="25"/>
  <c r="C48" i="25"/>
  <c r="F53" i="25"/>
  <c r="F59" i="25"/>
  <c r="F65" i="25"/>
  <c r="F71" i="25"/>
  <c r="F77" i="25"/>
  <c r="F83" i="25"/>
  <c r="F89" i="25"/>
  <c r="F95" i="25"/>
  <c r="F101" i="25"/>
  <c r="F107" i="25"/>
  <c r="F113" i="25"/>
  <c r="F119" i="25"/>
  <c r="F125" i="25"/>
  <c r="F131" i="25"/>
  <c r="C44" i="25"/>
  <c r="C49" i="25"/>
  <c r="C55" i="25"/>
  <c r="C61" i="25"/>
  <c r="C67" i="25"/>
  <c r="C73" i="25"/>
  <c r="C79" i="25"/>
  <c r="C85" i="25"/>
  <c r="C91" i="25"/>
  <c r="C97" i="25"/>
  <c r="C103" i="25"/>
  <c r="C109" i="25"/>
  <c r="C115" i="25"/>
  <c r="C121" i="25"/>
  <c r="C127" i="25"/>
  <c r="C133" i="25"/>
  <c r="D44" i="25"/>
  <c r="D49" i="25"/>
  <c r="D55" i="25"/>
  <c r="D61" i="25"/>
  <c r="D67" i="25"/>
  <c r="D73" i="25"/>
  <c r="D79" i="25"/>
  <c r="D85" i="25"/>
  <c r="D91" i="25"/>
  <c r="D97" i="25"/>
  <c r="D103" i="25"/>
  <c r="D109" i="25"/>
  <c r="D115" i="25"/>
  <c r="D121" i="25"/>
  <c r="D127" i="25"/>
  <c r="D133" i="25"/>
  <c r="F44" i="25"/>
  <c r="E49" i="25"/>
  <c r="E55" i="25"/>
  <c r="E61" i="25"/>
  <c r="E67" i="25"/>
  <c r="E73" i="25"/>
  <c r="E79" i="25"/>
  <c r="E85" i="25"/>
  <c r="E91" i="25"/>
  <c r="E97" i="25"/>
  <c r="E103" i="25"/>
  <c r="E109" i="25"/>
  <c r="E115" i="25"/>
  <c r="E121" i="25"/>
  <c r="E127" i="25"/>
  <c r="E133" i="25"/>
  <c r="F46" i="25"/>
  <c r="F49" i="25"/>
  <c r="F52" i="25"/>
  <c r="F55" i="25"/>
  <c r="F58" i="25"/>
  <c r="F61" i="25"/>
  <c r="F64" i="25"/>
  <c r="F67" i="25"/>
  <c r="F70" i="25"/>
  <c r="F73" i="25"/>
  <c r="F76" i="25"/>
  <c r="F79" i="25"/>
  <c r="F82" i="25"/>
  <c r="F85" i="25"/>
  <c r="F88" i="25"/>
  <c r="F91" i="25"/>
  <c r="F94" i="25"/>
  <c r="F97" i="25"/>
  <c r="F100" i="25"/>
  <c r="F103" i="25"/>
  <c r="F106" i="25"/>
  <c r="F109" i="25"/>
  <c r="F112" i="25"/>
  <c r="F115" i="25"/>
  <c r="F118" i="25"/>
  <c r="F121" i="25"/>
  <c r="F124" i="25"/>
  <c r="F127" i="25"/>
  <c r="F130" i="25"/>
  <c r="F133" i="25"/>
  <c r="E46" i="26"/>
  <c r="E49" i="26"/>
  <c r="E52" i="26"/>
  <c r="E55" i="26"/>
  <c r="E58" i="26"/>
  <c r="E61" i="26"/>
  <c r="E64" i="26"/>
  <c r="E67" i="26"/>
  <c r="E70" i="26"/>
  <c r="F73" i="26"/>
  <c r="C77" i="26"/>
  <c r="E80" i="26"/>
  <c r="E84" i="26"/>
  <c r="D88" i="26"/>
  <c r="E92" i="26"/>
  <c r="E96" i="26"/>
  <c r="D100" i="26"/>
  <c r="E104" i="26"/>
  <c r="F108" i="26"/>
  <c r="E113" i="26"/>
  <c r="D118" i="26"/>
  <c r="E123" i="26"/>
  <c r="C129" i="26"/>
  <c r="C65" i="26"/>
  <c r="C68" i="26"/>
  <c r="C71" i="26"/>
  <c r="D74" i="26"/>
  <c r="E77" i="26"/>
  <c r="D81" i="26"/>
  <c r="C85" i="26"/>
  <c r="C89" i="26"/>
  <c r="D93" i="26"/>
  <c r="C97" i="26"/>
  <c r="C101" i="26"/>
  <c r="D105" i="26"/>
  <c r="F109" i="26"/>
  <c r="D114" i="26"/>
  <c r="E119" i="26"/>
  <c r="D124" i="26"/>
  <c r="E129" i="26"/>
  <c r="E44" i="25"/>
  <c r="E47" i="25"/>
  <c r="E50" i="25"/>
  <c r="E53" i="25"/>
  <c r="E56" i="25"/>
  <c r="E59" i="25"/>
  <c r="E62" i="25"/>
  <c r="E65" i="25"/>
  <c r="E68" i="25"/>
  <c r="E71" i="25"/>
  <c r="E74" i="25"/>
  <c r="E77" i="25"/>
  <c r="E80" i="25"/>
  <c r="E83" i="25"/>
  <c r="E86" i="25"/>
  <c r="E89" i="25"/>
  <c r="E92" i="25"/>
  <c r="E95" i="25"/>
  <c r="E98" i="25"/>
  <c r="E101" i="25"/>
  <c r="E104" i="25"/>
  <c r="E107" i="25"/>
  <c r="E110" i="25"/>
  <c r="E113" i="25"/>
  <c r="E116" i="25"/>
  <c r="E119" i="25"/>
  <c r="E122" i="25"/>
  <c r="E125" i="25"/>
  <c r="E128" i="25"/>
  <c r="E131" i="25"/>
  <c r="D44" i="26"/>
  <c r="D47" i="26"/>
  <c r="D50" i="26"/>
  <c r="D53" i="26"/>
  <c r="D56" i="26"/>
  <c r="D59" i="26"/>
  <c r="D62" i="26"/>
  <c r="D65" i="26"/>
  <c r="D68" i="26"/>
  <c r="D71" i="26"/>
  <c r="E74" i="26"/>
  <c r="C78" i="26"/>
  <c r="E81" i="26"/>
  <c r="D85" i="26"/>
  <c r="E89" i="26"/>
  <c r="E93" i="26"/>
  <c r="D97" i="26"/>
  <c r="E101" i="26"/>
  <c r="E105" i="26"/>
  <c r="C110" i="26"/>
  <c r="E114" i="26"/>
  <c r="C120" i="26"/>
  <c r="C125" i="26"/>
  <c r="F129" i="26"/>
  <c r="C51" i="25"/>
  <c r="C54" i="25"/>
  <c r="C57" i="25"/>
  <c r="C60" i="25"/>
  <c r="C63" i="25"/>
  <c r="C66" i="25"/>
  <c r="C69" i="25"/>
  <c r="C72" i="25"/>
  <c r="C75" i="25"/>
  <c r="C78" i="25"/>
  <c r="C81" i="25"/>
  <c r="C84" i="25"/>
  <c r="C87" i="25"/>
  <c r="C90" i="25"/>
  <c r="C93" i="25"/>
  <c r="C96" i="25"/>
  <c r="C99" i="25"/>
  <c r="C102" i="25"/>
  <c r="C105" i="25"/>
  <c r="C108" i="25"/>
  <c r="C111" i="25"/>
  <c r="C114" i="25"/>
  <c r="C117" i="25"/>
  <c r="C120" i="25"/>
  <c r="C123" i="25"/>
  <c r="C126" i="25"/>
  <c r="C129" i="25"/>
  <c r="C132" i="25"/>
  <c r="F44" i="26"/>
  <c r="F47" i="26"/>
  <c r="F50" i="26"/>
  <c r="F53" i="26"/>
  <c r="F56" i="26"/>
  <c r="F59" i="26"/>
  <c r="F62" i="26"/>
  <c r="F65" i="26"/>
  <c r="F68" i="26"/>
  <c r="F71" i="26"/>
  <c r="C75" i="26"/>
  <c r="E78" i="26"/>
  <c r="C82" i="26"/>
  <c r="C86" i="26"/>
  <c r="D90" i="26"/>
  <c r="C94" i="26"/>
  <c r="C98" i="26"/>
  <c r="D102" i="26"/>
  <c r="D106" i="26"/>
  <c r="C111" i="26"/>
  <c r="D115" i="26"/>
  <c r="E120" i="26"/>
  <c r="C126" i="26"/>
  <c r="C131" i="26"/>
  <c r="D45" i="25"/>
  <c r="D48" i="25"/>
  <c r="D51" i="25"/>
  <c r="D54" i="25"/>
  <c r="D57" i="25"/>
  <c r="D60" i="25"/>
  <c r="D63" i="25"/>
  <c r="D66" i="25"/>
  <c r="D69" i="25"/>
  <c r="D72" i="25"/>
  <c r="D75" i="25"/>
  <c r="D78" i="25"/>
  <c r="D81" i="25"/>
  <c r="D84" i="25"/>
  <c r="D87" i="25"/>
  <c r="D90" i="25"/>
  <c r="D93" i="25"/>
  <c r="D96" i="25"/>
  <c r="D99" i="25"/>
  <c r="D102" i="25"/>
  <c r="D105" i="25"/>
  <c r="D108" i="25"/>
  <c r="D111" i="25"/>
  <c r="D114" i="25"/>
  <c r="D117" i="25"/>
  <c r="D120" i="25"/>
  <c r="D123" i="25"/>
  <c r="D126" i="25"/>
  <c r="D129" i="25"/>
  <c r="D132" i="25"/>
  <c r="C15" i="26"/>
  <c r="C16" i="26" s="1"/>
  <c r="C45" i="26"/>
  <c r="C48" i="26"/>
  <c r="C51" i="26"/>
  <c r="C54" i="26"/>
  <c r="C57" i="26"/>
  <c r="C60" i="26"/>
  <c r="C63" i="26"/>
  <c r="C66" i="26"/>
  <c r="C69" i="26"/>
  <c r="C72" i="26"/>
  <c r="D75" i="26"/>
  <c r="F78" i="26"/>
  <c r="D82" i="26"/>
  <c r="E86" i="26"/>
  <c r="E90" i="26"/>
  <c r="D94" i="26"/>
  <c r="E98" i="26"/>
  <c r="E102" i="26"/>
  <c r="F106" i="26"/>
  <c r="D111" i="26"/>
  <c r="C116" i="26"/>
  <c r="F120" i="26"/>
  <c r="D126" i="26"/>
  <c r="E131" i="26"/>
  <c r="E45" i="25"/>
  <c r="E48" i="25"/>
  <c r="E51" i="25"/>
  <c r="E54" i="25"/>
  <c r="E57" i="25"/>
  <c r="E60" i="25"/>
  <c r="E63" i="25"/>
  <c r="E66" i="25"/>
  <c r="E69" i="25"/>
  <c r="E72" i="25"/>
  <c r="E75" i="25"/>
  <c r="E78" i="25"/>
  <c r="E81" i="25"/>
  <c r="E84" i="25"/>
  <c r="E87" i="25"/>
  <c r="E90" i="25"/>
  <c r="E93" i="25"/>
  <c r="E96" i="25"/>
  <c r="E99" i="25"/>
  <c r="E102" i="25"/>
  <c r="E105" i="25"/>
  <c r="E108" i="25"/>
  <c r="E111" i="25"/>
  <c r="E114" i="25"/>
  <c r="E117" i="25"/>
  <c r="E120" i="25"/>
  <c r="E123" i="25"/>
  <c r="E126" i="25"/>
  <c r="E129" i="25"/>
  <c r="E132" i="25"/>
  <c r="D45" i="26"/>
  <c r="D48" i="26"/>
  <c r="D51" i="26"/>
  <c r="D54" i="26"/>
  <c r="D57" i="26"/>
  <c r="D60" i="26"/>
  <c r="D63" i="26"/>
  <c r="D66" i="26"/>
  <c r="D69" i="26"/>
  <c r="D72" i="26"/>
  <c r="E75" i="26"/>
  <c r="C79" i="26"/>
  <c r="F82" i="26"/>
  <c r="C87" i="26"/>
  <c r="F90" i="26"/>
  <c r="F94" i="26"/>
  <c r="C99" i="26"/>
  <c r="F102" i="26"/>
  <c r="C107" i="26"/>
  <c r="E111" i="26"/>
  <c r="E116" i="26"/>
  <c r="D121" i="26"/>
  <c r="E126" i="26"/>
  <c r="F48" i="25"/>
  <c r="F51" i="25"/>
  <c r="F54" i="25"/>
  <c r="F57" i="25"/>
  <c r="F60" i="25"/>
  <c r="F63" i="25"/>
  <c r="F66" i="25"/>
  <c r="F69" i="25"/>
  <c r="F72" i="25"/>
  <c r="F75" i="25"/>
  <c r="F78" i="25"/>
  <c r="F81" i="25"/>
  <c r="F84" i="25"/>
  <c r="F87" i="25"/>
  <c r="F90" i="25"/>
  <c r="F93" i="25"/>
  <c r="F96" i="25"/>
  <c r="F99" i="25"/>
  <c r="F102" i="25"/>
  <c r="F105" i="25"/>
  <c r="F108" i="25"/>
  <c r="F111" i="25"/>
  <c r="F114" i="25"/>
  <c r="F117" i="25"/>
  <c r="F120" i="25"/>
  <c r="F123" i="25"/>
  <c r="F126" i="25"/>
  <c r="F129" i="25"/>
  <c r="C133" i="26"/>
  <c r="C130" i="26"/>
  <c r="C127" i="26"/>
  <c r="C124" i="26"/>
  <c r="C121" i="26"/>
  <c r="C118" i="26"/>
  <c r="C115" i="26"/>
  <c r="C112" i="26"/>
  <c r="C109" i="26"/>
  <c r="C106" i="26"/>
  <c r="F131" i="26"/>
  <c r="F128" i="26"/>
  <c r="F125" i="26"/>
  <c r="F122" i="26"/>
  <c r="F119" i="26"/>
  <c r="F116" i="26"/>
  <c r="F113" i="26"/>
  <c r="F110" i="26"/>
  <c r="F107" i="26"/>
  <c r="F104" i="26"/>
  <c r="F101" i="26"/>
  <c r="F98" i="26"/>
  <c r="F95" i="26"/>
  <c r="F92" i="26"/>
  <c r="F89" i="26"/>
  <c r="F86" i="26"/>
  <c r="F83" i="26"/>
  <c r="F80" i="26"/>
  <c r="F77" i="26"/>
  <c r="D131" i="26"/>
  <c r="D128" i="26"/>
  <c r="D125" i="26"/>
  <c r="D122" i="26"/>
  <c r="D119" i="26"/>
  <c r="D116" i="26"/>
  <c r="D113" i="26"/>
  <c r="D110" i="26"/>
  <c r="D107" i="26"/>
  <c r="D104" i="26"/>
  <c r="D101" i="26"/>
  <c r="D98" i="26"/>
  <c r="D95" i="26"/>
  <c r="D92" i="26"/>
  <c r="D89" i="26"/>
  <c r="D86" i="26"/>
  <c r="D83" i="26"/>
  <c r="F133" i="26"/>
  <c r="F130" i="26"/>
  <c r="F127" i="26"/>
  <c r="F124" i="26"/>
  <c r="F121" i="26"/>
  <c r="F118" i="26"/>
  <c r="F115" i="26"/>
  <c r="E133" i="26"/>
  <c r="E130" i="26"/>
  <c r="E127" i="26"/>
  <c r="E124" i="26"/>
  <c r="E121" i="26"/>
  <c r="E118" i="26"/>
  <c r="E115" i="26"/>
  <c r="E112" i="26"/>
  <c r="E109" i="26"/>
  <c r="E106" i="26"/>
  <c r="E103" i="26"/>
  <c r="E100" i="26"/>
  <c r="E97" i="26"/>
  <c r="E94" i="26"/>
  <c r="E91" i="26"/>
  <c r="E88" i="26"/>
  <c r="E85" i="26"/>
  <c r="E82" i="26"/>
  <c r="E79" i="26"/>
  <c r="E76" i="26"/>
  <c r="E73" i="26"/>
  <c r="E45" i="26"/>
  <c r="E48" i="26"/>
  <c r="E51" i="26"/>
  <c r="E54" i="26"/>
  <c r="E57" i="26"/>
  <c r="E60" i="26"/>
  <c r="E63" i="26"/>
  <c r="E66" i="26"/>
  <c r="E69" i="26"/>
  <c r="E72" i="26"/>
  <c r="F75" i="26"/>
  <c r="D79" i="26"/>
  <c r="C83" i="26"/>
  <c r="D87" i="26"/>
  <c r="C91" i="26"/>
  <c r="C95" i="26"/>
  <c r="D99" i="26"/>
  <c r="C103" i="26"/>
  <c r="E107" i="26"/>
  <c r="F111" i="26"/>
  <c r="C117" i="26"/>
  <c r="C122" i="26"/>
  <c r="F126" i="26"/>
  <c r="D132" i="26"/>
  <c r="F63" i="26"/>
  <c r="F66" i="26"/>
  <c r="F69" i="26"/>
  <c r="F72" i="26"/>
  <c r="C76" i="26"/>
  <c r="F79" i="26"/>
  <c r="E83" i="26"/>
  <c r="E87" i="26"/>
  <c r="D91" i="26"/>
  <c r="E95" i="26"/>
  <c r="E99" i="26"/>
  <c r="D103" i="26"/>
  <c r="C108" i="26"/>
  <c r="D112" i="26"/>
  <c r="D117" i="26"/>
  <c r="E122" i="26"/>
  <c r="D127" i="26"/>
  <c r="E132" i="26"/>
  <c r="C70" i="26"/>
  <c r="C73" i="26"/>
  <c r="D76" i="26"/>
  <c r="C80" i="26"/>
  <c r="C84" i="26"/>
  <c r="F87" i="26"/>
  <c r="F91" i="26"/>
  <c r="C96" i="26"/>
  <c r="F99" i="26"/>
  <c r="F103" i="26"/>
  <c r="D108" i="26"/>
  <c r="F112" i="26"/>
  <c r="E117" i="26"/>
  <c r="C123" i="26"/>
  <c r="C128" i="26"/>
  <c r="F132" i="26"/>
  <c r="C16" i="30"/>
  <c r="C17" i="30" s="1"/>
  <c r="C18" i="30" s="1"/>
  <c r="C19" i="30" s="1"/>
  <c r="C20" i="30" s="1"/>
  <c r="C21" i="30" s="1"/>
  <c r="C22" i="30" s="1"/>
  <c r="C23" i="30" s="1"/>
  <c r="C24" i="30" s="1"/>
  <c r="C25" i="30" s="1"/>
  <c r="C26" i="30" s="1"/>
  <c r="C27" i="30" s="1"/>
  <c r="C28" i="30" s="1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C65" i="30" s="1"/>
  <c r="C66" i="30" s="1"/>
  <c r="C67" i="30" s="1"/>
  <c r="C68" i="30" s="1"/>
  <c r="C69" i="30" s="1"/>
  <c r="C70" i="30" s="1"/>
  <c r="C71" i="30" s="1"/>
  <c r="C72" i="30" s="1"/>
  <c r="C73" i="30" s="1"/>
  <c r="C74" i="30" s="1"/>
  <c r="C75" i="30" s="1"/>
  <c r="C76" i="30" s="1"/>
  <c r="C77" i="30" s="1"/>
  <c r="C78" i="30" s="1"/>
  <c r="C79" i="30" s="1"/>
  <c r="C80" i="30" s="1"/>
  <c r="C81" i="30" s="1"/>
  <c r="C82" i="30" s="1"/>
  <c r="C83" i="30" s="1"/>
  <c r="C84" i="30" s="1"/>
  <c r="C85" i="30" s="1"/>
  <c r="C86" i="30" s="1"/>
  <c r="C87" i="30" s="1"/>
  <c r="C88" i="30" s="1"/>
  <c r="C89" i="30" s="1"/>
  <c r="C90" i="30" s="1"/>
  <c r="C91" i="30" s="1"/>
  <c r="C92" i="30" s="1"/>
  <c r="C93" i="30" s="1"/>
  <c r="C94" i="30" s="1"/>
  <c r="C95" i="30" s="1"/>
  <c r="C96" i="30" s="1"/>
  <c r="C97" i="30" s="1"/>
  <c r="C98" i="30" s="1"/>
  <c r="C99" i="30" s="1"/>
  <c r="C100" i="30" s="1"/>
  <c r="C101" i="30" s="1"/>
  <c r="C102" i="30" s="1"/>
  <c r="C103" i="30" s="1"/>
  <c r="C104" i="30" s="1"/>
  <c r="C105" i="30" s="1"/>
  <c r="C106" i="30" s="1"/>
  <c r="C107" i="30" s="1"/>
  <c r="C108" i="30" s="1"/>
  <c r="C109" i="30" s="1"/>
  <c r="C110" i="30" s="1"/>
  <c r="C111" i="30" s="1"/>
  <c r="C112" i="30" s="1"/>
  <c r="C113" i="30" s="1"/>
  <c r="C114" i="30" s="1"/>
  <c r="C115" i="30" s="1"/>
  <c r="C116" i="30" s="1"/>
  <c r="C117" i="30" s="1"/>
  <c r="C118" i="30" s="1"/>
  <c r="C119" i="30" s="1"/>
  <c r="C120" i="30" s="1"/>
  <c r="C121" i="30" s="1"/>
  <c r="C122" i="30" s="1"/>
  <c r="C123" i="30" s="1"/>
  <c r="C124" i="30" s="1"/>
  <c r="C125" i="30" s="1"/>
  <c r="C126" i="30" s="1"/>
  <c r="C127" i="30" s="1"/>
  <c r="C128" i="30" s="1"/>
  <c r="C129" i="30" s="1"/>
  <c r="C130" i="30" s="1"/>
  <c r="C131" i="30" s="1"/>
  <c r="C132" i="30" s="1"/>
  <c r="C133" i="30" s="1"/>
  <c r="C134" i="30" s="1"/>
  <c r="C135" i="30" s="1"/>
  <c r="C136" i="30" l="1"/>
  <c r="C137" i="30" s="1"/>
  <c r="C138" i="30" s="1"/>
  <c r="C139" i="30" s="1"/>
  <c r="C140" i="30" s="1"/>
  <c r="C141" i="30" s="1"/>
  <c r="C142" i="30" s="1"/>
  <c r="C143" i="30" s="1"/>
  <c r="C144" i="30" s="1"/>
  <c r="C145" i="30" s="1"/>
  <c r="C146" i="30" s="1"/>
  <c r="C147" i="30" s="1"/>
  <c r="C148" i="30" s="1"/>
  <c r="C149" i="30" s="1"/>
  <c r="C150" i="30" s="1"/>
  <c r="C151" i="30" s="1"/>
  <c r="C152" i="30" s="1"/>
  <c r="C153" i="30" s="1"/>
  <c r="C154" i="30" s="1"/>
  <c r="C155" i="30" s="1"/>
  <c r="C156" i="30" s="1"/>
  <c r="C157" i="30" s="1"/>
  <c r="C158" i="30" s="1"/>
  <c r="C159" i="30" s="1"/>
  <c r="C160" i="30" s="1"/>
  <c r="C161" i="30" s="1"/>
  <c r="C162" i="30" s="1"/>
  <c r="C163" i="30" s="1"/>
  <c r="C164" i="30" s="1"/>
  <c r="C165" i="30" s="1"/>
  <c r="C166" i="30" s="1"/>
  <c r="C167" i="30" s="1"/>
  <c r="C168" i="30" s="1"/>
  <c r="C169" i="30" s="1"/>
  <c r="C170" i="30" s="1"/>
  <c r="C171" i="30" s="1"/>
  <c r="C172" i="30" s="1"/>
  <c r="C173" i="30" s="1"/>
  <c r="C174" i="30" s="1"/>
  <c r="C175" i="30" s="1"/>
  <c r="C176" i="30" s="1"/>
  <c r="C177" i="30" s="1"/>
  <c r="C178" i="30" s="1"/>
  <c r="C179" i="30" s="1"/>
  <c r="C180" i="30" s="1"/>
  <c r="C181" i="30" s="1"/>
  <c r="C182" i="30" s="1"/>
  <c r="C183" i="30" s="1"/>
  <c r="C184" i="30" s="1"/>
  <c r="C185" i="30" s="1"/>
  <c r="C186" i="30" s="1"/>
  <c r="C187" i="30" s="1"/>
  <c r="C188" i="30" s="1"/>
  <c r="C189" i="30" s="1"/>
  <c r="C190" i="30" s="1"/>
  <c r="C191" i="30" s="1"/>
  <c r="C192" i="30" s="1"/>
  <c r="C193" i="30" s="1"/>
  <c r="C194" i="30" s="1"/>
  <c r="C195" i="30" s="1"/>
  <c r="C196" i="30" s="1"/>
  <c r="C197" i="30" s="1"/>
  <c r="C198" i="30" s="1"/>
  <c r="C199" i="30" s="1"/>
  <c r="C200" i="30" s="1"/>
  <c r="C201" i="30" s="1"/>
  <c r="C202" i="30" s="1"/>
  <c r="C203" i="30" s="1"/>
  <c r="C204" i="30" s="1"/>
  <c r="C205" i="30" s="1"/>
  <c r="C206" i="30" s="1"/>
  <c r="C207" i="30" s="1"/>
  <c r="C208" i="30" s="1"/>
  <c r="C209" i="30" s="1"/>
  <c r="C210" i="30" s="1"/>
  <c r="C211" i="30" s="1"/>
  <c r="C212" i="30" s="1"/>
  <c r="C213" i="30" s="1"/>
  <c r="C214" i="30" s="1"/>
  <c r="C215" i="30" s="1"/>
  <c r="C216" i="30" s="1"/>
  <c r="C217" i="30" s="1"/>
  <c r="C218" i="30" s="1"/>
  <c r="C219" i="30" s="1"/>
  <c r="C220" i="30" s="1"/>
  <c r="C221" i="30" s="1"/>
  <c r="C222" i="30" s="1"/>
  <c r="C223" i="30" s="1"/>
  <c r="C224" i="30" s="1"/>
  <c r="C225" i="30" s="1"/>
  <c r="C226" i="30" s="1"/>
  <c r="C227" i="30" s="1"/>
  <c r="C228" i="30" s="1"/>
  <c r="C229" i="30" s="1"/>
  <c r="C230" i="30" s="1"/>
  <c r="C231" i="30" s="1"/>
  <c r="C232" i="30" s="1"/>
  <c r="C233" i="30" s="1"/>
  <c r="C234" i="30" s="1"/>
  <c r="C235" i="30" s="1"/>
  <c r="C236" i="30" s="1"/>
  <c r="C237" i="30" s="1"/>
  <c r="C238" i="30" s="1"/>
  <c r="C239" i="30" s="1"/>
  <c r="C240" i="30" s="1"/>
  <c r="C241" i="30" s="1"/>
  <c r="C242" i="30" s="1"/>
  <c r="C243" i="30" s="1"/>
  <c r="C244" i="30" s="1"/>
  <c r="C245" i="30" s="1"/>
  <c r="C246" i="30" s="1"/>
  <c r="C247" i="30" s="1"/>
  <c r="C248" i="30" s="1"/>
  <c r="C249" i="30" s="1"/>
  <c r="C250" i="30" s="1"/>
  <c r="C251" i="30" s="1"/>
  <c r="C252" i="30" s="1"/>
  <c r="C253" i="30" s="1"/>
  <c r="C254" i="30" s="1"/>
  <c r="C255" i="30" s="1"/>
  <c r="C256" i="30" s="1"/>
  <c r="C257" i="30" s="1"/>
  <c r="C258" i="30" s="1"/>
  <c r="C259" i="30" s="1"/>
  <c r="C260" i="30" s="1"/>
  <c r="C261" i="30" s="1"/>
  <c r="C262" i="30" s="1"/>
  <c r="C263" i="30" s="1"/>
  <c r="C264" i="30" s="1"/>
  <c r="C265" i="30" s="1"/>
  <c r="C266" i="30" s="1"/>
  <c r="C267" i="30" s="1"/>
  <c r="C268" i="30" s="1"/>
  <c r="C269" i="30" s="1"/>
  <c r="C270" i="30" s="1"/>
  <c r="C271" i="30" s="1"/>
  <c r="C272" i="30" s="1"/>
  <c r="C273" i="30" s="1"/>
  <c r="C274" i="30" s="1"/>
  <c r="C275" i="30" s="1"/>
  <c r="C276" i="30" s="1"/>
  <c r="C277" i="30" s="1"/>
  <c r="C278" i="30" s="1"/>
  <c r="C279" i="30" s="1"/>
  <c r="C280" i="30" s="1"/>
  <c r="C281" i="30" s="1"/>
  <c r="C282" i="30" s="1"/>
  <c r="C283" i="30" s="1"/>
  <c r="C284" i="30" s="1"/>
  <c r="C285" i="30" s="1"/>
  <c r="C286" i="30" s="1"/>
  <c r="C287" i="30" s="1"/>
  <c r="C288" i="30" s="1"/>
  <c r="C289" i="30" s="1"/>
  <c r="C290" i="30" s="1"/>
  <c r="C291" i="30" s="1"/>
  <c r="C292" i="30" s="1"/>
  <c r="C293" i="30" s="1"/>
  <c r="C294" i="30" s="1"/>
  <c r="C295" i="30" s="1"/>
  <c r="C296" i="30" s="1"/>
  <c r="C297" i="30" s="1"/>
  <c r="C298" i="30" s="1"/>
  <c r="C299" i="30" s="1"/>
  <c r="C300" i="30" s="1"/>
  <c r="C301" i="30" s="1"/>
  <c r="C302" i="30" s="1"/>
  <c r="C303" i="30" s="1"/>
  <c r="C304" i="30" s="1"/>
  <c r="C305" i="30" s="1"/>
  <c r="C306" i="30" s="1"/>
  <c r="C307" i="30" s="1"/>
  <c r="C308" i="30" s="1"/>
  <c r="C309" i="30" s="1"/>
  <c r="C310" i="30" s="1"/>
  <c r="C311" i="30" s="1"/>
  <c r="C312" i="30" s="1"/>
  <c r="C313" i="30" s="1"/>
  <c r="C314" i="30" s="1"/>
  <c r="D10" i="30"/>
  <c r="D7" i="30"/>
  <c r="D5" i="30"/>
  <c r="D5" i="26"/>
  <c r="D6" i="26"/>
  <c r="D10" i="26"/>
  <c r="C17" i="26"/>
  <c r="D5" i="25"/>
  <c r="C4" i="25"/>
  <c r="C24" i="34"/>
  <c r="E15" i="34"/>
  <c r="C20" i="33"/>
  <c r="C21" i="32"/>
  <c r="C17" i="25"/>
  <c r="F15" i="30"/>
  <c r="E14" i="26"/>
  <c r="D6" i="25"/>
  <c r="F12" i="25"/>
  <c r="D10" i="25"/>
  <c r="C13" i="30" l="1"/>
  <c r="D16" i="30"/>
  <c r="E16" i="30" s="1"/>
  <c r="C18" i="26"/>
  <c r="F15" i="34"/>
  <c r="C25" i="34"/>
  <c r="C21" i="33"/>
  <c r="C22" i="32"/>
  <c r="F14" i="26"/>
  <c r="D15" i="26" s="1"/>
  <c r="E15" i="26" s="1"/>
  <c r="F15" i="26" s="1"/>
  <c r="D16" i="26" s="1"/>
  <c r="E16" i="26" s="1"/>
  <c r="F16" i="26" s="1"/>
  <c r="D17" i="26" s="1"/>
  <c r="E17" i="26" s="1"/>
  <c r="C18" i="25"/>
  <c r="D14" i="25"/>
  <c r="F16" i="30" l="1"/>
  <c r="F17" i="26"/>
  <c r="C19" i="26"/>
  <c r="D16" i="34"/>
  <c r="C26" i="34"/>
  <c r="C22" i="33"/>
  <c r="C23" i="32"/>
  <c r="E14" i="25"/>
  <c r="C19" i="25"/>
  <c r="D17" i="30" l="1"/>
  <c r="E17" i="30" s="1"/>
  <c r="C20" i="26"/>
  <c r="D18" i="26"/>
  <c r="E16" i="34"/>
  <c r="C27" i="34"/>
  <c r="C23" i="33"/>
  <c r="C24" i="32"/>
  <c r="F14" i="25"/>
  <c r="C20" i="25"/>
  <c r="F17" i="30" l="1"/>
  <c r="C21" i="26"/>
  <c r="E18" i="26"/>
  <c r="F16" i="34"/>
  <c r="C28" i="34"/>
  <c r="C24" i="33"/>
  <c r="C25" i="32"/>
  <c r="C21" i="25"/>
  <c r="D18" i="30" l="1"/>
  <c r="F18" i="26"/>
  <c r="C22" i="26"/>
  <c r="C29" i="34"/>
  <c r="D17" i="34"/>
  <c r="C25" i="33"/>
  <c r="C26" i="32"/>
  <c r="C22" i="25"/>
  <c r="E15" i="25"/>
  <c r="E18" i="30" l="1"/>
  <c r="F18" i="30"/>
  <c r="C23" i="26"/>
  <c r="C24" i="26" s="1"/>
  <c r="D19" i="26"/>
  <c r="C30" i="34"/>
  <c r="E17" i="34"/>
  <c r="C26" i="33"/>
  <c r="C27" i="32"/>
  <c r="C23" i="25"/>
  <c r="C24" i="25" s="1"/>
  <c r="F15" i="25"/>
  <c r="D19" i="30" l="1"/>
  <c r="E19" i="30" s="1"/>
  <c r="F19" i="30" s="1"/>
  <c r="D20" i="30" s="1"/>
  <c r="C25" i="26"/>
  <c r="E19" i="26"/>
  <c r="C31" i="34"/>
  <c r="F17" i="34"/>
  <c r="C27" i="33"/>
  <c r="C25" i="25"/>
  <c r="C28" i="32"/>
  <c r="D16" i="25"/>
  <c r="E20" i="30" l="1"/>
  <c r="F20" i="30" s="1"/>
  <c r="D21" i="30" s="1"/>
  <c r="C26" i="26"/>
  <c r="F19" i="26"/>
  <c r="D18" i="34"/>
  <c r="C32" i="34"/>
  <c r="C28" i="33"/>
  <c r="C26" i="25"/>
  <c r="C29" i="32"/>
  <c r="E16" i="25"/>
  <c r="E21" i="30" l="1"/>
  <c r="F21" i="30" s="1"/>
  <c r="D22" i="30" s="1"/>
  <c r="C27" i="26"/>
  <c r="D20" i="26"/>
  <c r="E18" i="34"/>
  <c r="C33" i="34"/>
  <c r="C29" i="33"/>
  <c r="C27" i="25"/>
  <c r="C30" i="32"/>
  <c r="F16" i="25"/>
  <c r="E22" i="30" l="1"/>
  <c r="F22" i="30" s="1"/>
  <c r="D23" i="30" s="1"/>
  <c r="C28" i="26"/>
  <c r="E20" i="26"/>
  <c r="C34" i="34"/>
  <c r="F18" i="34"/>
  <c r="C30" i="33"/>
  <c r="C28" i="25"/>
  <c r="C31" i="32"/>
  <c r="D17" i="25"/>
  <c r="E23" i="30" l="1"/>
  <c r="F23" i="30" s="1"/>
  <c r="D24" i="30" s="1"/>
  <c r="C29" i="26"/>
  <c r="F20" i="26"/>
  <c r="D19" i="34"/>
  <c r="E19" i="34" s="1"/>
  <c r="F19" i="34" s="1"/>
  <c r="C35" i="34"/>
  <c r="C31" i="33"/>
  <c r="C29" i="25"/>
  <c r="C32" i="32"/>
  <c r="E17" i="25"/>
  <c r="E24" i="30" l="1"/>
  <c r="F24" i="30" s="1"/>
  <c r="D25" i="30" s="1"/>
  <c r="C30" i="26"/>
  <c r="D21" i="26"/>
  <c r="E21" i="26" s="1"/>
  <c r="D20" i="34"/>
  <c r="E20" i="34" s="1"/>
  <c r="F20" i="34" s="1"/>
  <c r="C36" i="34"/>
  <c r="C32" i="33"/>
  <c r="C30" i="25"/>
  <c r="C33" i="32"/>
  <c r="F17" i="25"/>
  <c r="E25" i="30" l="1"/>
  <c r="F25" i="30" s="1"/>
  <c r="D26" i="30" s="1"/>
  <c r="C31" i="26"/>
  <c r="F21" i="26"/>
  <c r="D21" i="34"/>
  <c r="E21" i="34" s="1"/>
  <c r="F21" i="34" s="1"/>
  <c r="C37" i="34"/>
  <c r="C38" i="34" s="1"/>
  <c r="C33" i="33"/>
  <c r="C31" i="25"/>
  <c r="C34" i="32"/>
  <c r="D18" i="25"/>
  <c r="E26" i="30" l="1"/>
  <c r="F26" i="30" s="1"/>
  <c r="D27" i="30" s="1"/>
  <c r="C32" i="26"/>
  <c r="D22" i="26"/>
  <c r="E22" i="26" s="1"/>
  <c r="F22" i="26" s="1"/>
  <c r="C39" i="34"/>
  <c r="D22" i="34"/>
  <c r="E22" i="34" s="1"/>
  <c r="F22" i="34" s="1"/>
  <c r="C34" i="33"/>
  <c r="C32" i="25"/>
  <c r="C35" i="32"/>
  <c r="E18" i="25"/>
  <c r="E27" i="30" l="1"/>
  <c r="F27" i="30" s="1"/>
  <c r="D28" i="30" s="1"/>
  <c r="C33" i="26"/>
  <c r="D23" i="26"/>
  <c r="C40" i="34"/>
  <c r="D23" i="34"/>
  <c r="E23" i="34" s="1"/>
  <c r="F23" i="34" s="1"/>
  <c r="C35" i="33"/>
  <c r="C33" i="25"/>
  <c r="C36" i="32"/>
  <c r="F18" i="25"/>
  <c r="E28" i="30" l="1"/>
  <c r="F28" i="30" s="1"/>
  <c r="D29" i="30" s="1"/>
  <c r="C34" i="26"/>
  <c r="E23" i="26"/>
  <c r="C41" i="34"/>
  <c r="D24" i="34"/>
  <c r="E24" i="34" s="1"/>
  <c r="F24" i="34" s="1"/>
  <c r="C36" i="33"/>
  <c r="C34" i="25"/>
  <c r="C37" i="32"/>
  <c r="D19" i="25"/>
  <c r="E19" i="25" s="1"/>
  <c r="F19" i="25" s="1"/>
  <c r="E29" i="30" l="1"/>
  <c r="F29" i="30" s="1"/>
  <c r="D30" i="30" s="1"/>
  <c r="C35" i="26"/>
  <c r="F23" i="26"/>
  <c r="C42" i="34"/>
  <c r="D25" i="34"/>
  <c r="E25" i="34" s="1"/>
  <c r="F25" i="34" s="1"/>
  <c r="C37" i="33"/>
  <c r="C35" i="25"/>
  <c r="C38" i="32"/>
  <c r="D20" i="25"/>
  <c r="E20" i="25" s="1"/>
  <c r="F20" i="25" s="1"/>
  <c r="E30" i="30" l="1"/>
  <c r="F30" i="30" s="1"/>
  <c r="D31" i="30" s="1"/>
  <c r="D24" i="26"/>
  <c r="C36" i="26"/>
  <c r="C43" i="34"/>
  <c r="D26" i="34"/>
  <c r="E26" i="34" s="1"/>
  <c r="F26" i="34" s="1"/>
  <c r="C38" i="33"/>
  <c r="C36" i="25"/>
  <c r="C39" i="32"/>
  <c r="D21" i="25"/>
  <c r="E21" i="25" s="1"/>
  <c r="F21" i="25" s="1"/>
  <c r="E31" i="30" l="1"/>
  <c r="F31" i="30" s="1"/>
  <c r="D32" i="30" s="1"/>
  <c r="E24" i="26"/>
  <c r="C37" i="26"/>
  <c r="C44" i="34"/>
  <c r="D27" i="34"/>
  <c r="E27" i="34" s="1"/>
  <c r="F27" i="34" s="1"/>
  <c r="C39" i="33"/>
  <c r="C37" i="25"/>
  <c r="C40" i="32"/>
  <c r="D22" i="25"/>
  <c r="E22" i="25" s="1"/>
  <c r="F22" i="25" s="1"/>
  <c r="E32" i="30" l="1"/>
  <c r="F32" i="30" s="1"/>
  <c r="D33" i="30" s="1"/>
  <c r="F24" i="26"/>
  <c r="C38" i="26"/>
  <c r="C45" i="34"/>
  <c r="D28" i="34"/>
  <c r="E28" i="34" s="1"/>
  <c r="F28" i="34" s="1"/>
  <c r="C40" i="33"/>
  <c r="C38" i="25"/>
  <c r="C41" i="32"/>
  <c r="D23" i="25"/>
  <c r="E33" i="30" l="1"/>
  <c r="F33" i="30" s="1"/>
  <c r="D34" i="30" s="1"/>
  <c r="C39" i="26"/>
  <c r="D25" i="26"/>
  <c r="C46" i="34"/>
  <c r="D29" i="34"/>
  <c r="E29" i="34" s="1"/>
  <c r="F29" i="34" s="1"/>
  <c r="C41" i="33"/>
  <c r="C39" i="25"/>
  <c r="C42" i="32"/>
  <c r="E23" i="25"/>
  <c r="E34" i="30" l="1"/>
  <c r="F34" i="30" s="1"/>
  <c r="D35" i="30" s="1"/>
  <c r="E25" i="26"/>
  <c r="C40" i="26"/>
  <c r="C47" i="34"/>
  <c r="D30" i="34"/>
  <c r="E30" i="34" s="1"/>
  <c r="F30" i="34" s="1"/>
  <c r="C42" i="33"/>
  <c r="C40" i="25"/>
  <c r="C43" i="32"/>
  <c r="F23" i="25"/>
  <c r="E35" i="30" l="1"/>
  <c r="F35" i="30" s="1"/>
  <c r="D36" i="30" s="1"/>
  <c r="C41" i="26"/>
  <c r="F25" i="26"/>
  <c r="C48" i="34"/>
  <c r="D31" i="34"/>
  <c r="E31" i="34" s="1"/>
  <c r="F31" i="34" s="1"/>
  <c r="C43" i="33"/>
  <c r="D24" i="25"/>
  <c r="C41" i="25"/>
  <c r="C44" i="32"/>
  <c r="L19" i="15"/>
  <c r="Q16" i="15"/>
  <c r="S26" i="15"/>
  <c r="Q23" i="15"/>
  <c r="Q24" i="15" s="1"/>
  <c r="Q26" i="15" s="1"/>
  <c r="R14" i="15" s="1"/>
  <c r="Q14" i="15" s="1"/>
  <c r="Q18" i="15"/>
  <c r="Q19" i="15" s="1"/>
  <c r="Q15" i="15"/>
  <c r="E23" i="1"/>
  <c r="G18" i="14"/>
  <c r="G17" i="14"/>
  <c r="H28" i="10"/>
  <c r="H29" i="10" s="1"/>
  <c r="I25" i="10" s="1"/>
  <c r="H25" i="10" s="1"/>
  <c r="F16" i="8"/>
  <c r="B13" i="8"/>
  <c r="G16" i="17"/>
  <c r="G14" i="17"/>
  <c r="B19" i="17"/>
  <c r="G18" i="17"/>
  <c r="G19" i="17" s="1"/>
  <c r="H23" i="16"/>
  <c r="F19" i="1"/>
  <c r="F18" i="1" s="1"/>
  <c r="M18" i="16"/>
  <c r="M19" i="16" s="1"/>
  <c r="H18" i="16"/>
  <c r="H19" i="16" s="1"/>
  <c r="M23" i="16"/>
  <c r="M15" i="16"/>
  <c r="O26" i="16"/>
  <c r="J26" i="16"/>
  <c r="H24" i="16"/>
  <c r="H26" i="16" s="1"/>
  <c r="B19" i="16"/>
  <c r="H15" i="16"/>
  <c r="B18" i="15"/>
  <c r="B19" i="15" s="1"/>
  <c r="G18" i="15"/>
  <c r="I26" i="15"/>
  <c r="G23" i="15"/>
  <c r="G24" i="15" s="1"/>
  <c r="G26" i="15" s="1"/>
  <c r="B16" i="15" s="1"/>
  <c r="G16" i="15" s="1"/>
  <c r="G19" i="15"/>
  <c r="G15" i="15"/>
  <c r="G15" i="14"/>
  <c r="G23" i="14"/>
  <c r="I26" i="14"/>
  <c r="G24" i="14"/>
  <c r="G26" i="14" s="1"/>
  <c r="B16" i="14" s="1"/>
  <c r="G16" i="14" s="1"/>
  <c r="B19" i="14"/>
  <c r="G19" i="14"/>
  <c r="E36" i="30" l="1"/>
  <c r="F36" i="30" s="1"/>
  <c r="D37" i="30" s="1"/>
  <c r="C42" i="26"/>
  <c r="D26" i="26"/>
  <c r="C49" i="34"/>
  <c r="D32" i="34"/>
  <c r="E32" i="34" s="1"/>
  <c r="F32" i="34" s="1"/>
  <c r="C44" i="33"/>
  <c r="C42" i="25"/>
  <c r="E24" i="25"/>
  <c r="C45" i="32"/>
  <c r="S16" i="15"/>
  <c r="R15" i="15"/>
  <c r="I24" i="10"/>
  <c r="I26" i="10"/>
  <c r="I29" i="10"/>
  <c r="I30" i="10"/>
  <c r="B16" i="16"/>
  <c r="H16" i="16" s="1"/>
  <c r="I14" i="16" s="1"/>
  <c r="H14" i="16" s="1"/>
  <c r="I15" i="16" s="1"/>
  <c r="M24" i="16"/>
  <c r="H14" i="15"/>
  <c r="G14" i="15" s="1"/>
  <c r="H15" i="15" s="1"/>
  <c r="H14" i="14"/>
  <c r="G14" i="14" s="1"/>
  <c r="H15" i="14" s="1"/>
  <c r="E37" i="30" l="1"/>
  <c r="F37" i="30" s="1"/>
  <c r="D38" i="30" s="1"/>
  <c r="E26" i="26"/>
  <c r="C43" i="26"/>
  <c r="C50" i="34"/>
  <c r="D33" i="34"/>
  <c r="E33" i="34" s="1"/>
  <c r="F33" i="34" s="1"/>
  <c r="C45" i="33"/>
  <c r="F24" i="25"/>
  <c r="C43" i="25"/>
  <c r="C46" i="32"/>
  <c r="I16" i="14"/>
  <c r="I28" i="10"/>
  <c r="I27" i="10"/>
  <c r="H15" i="17"/>
  <c r="G15" i="17" s="1"/>
  <c r="H14" i="17" s="1"/>
  <c r="M26" i="16"/>
  <c r="D16" i="16"/>
  <c r="M16" i="16" s="1"/>
  <c r="M20" i="16" s="1"/>
  <c r="J16" i="16"/>
  <c r="I16" i="15"/>
  <c r="E38" i="30" l="1"/>
  <c r="F38" i="30" s="1"/>
  <c r="D39" i="30" s="1"/>
  <c r="C12" i="26"/>
  <c r="F26" i="26"/>
  <c r="C51" i="34"/>
  <c r="D34" i="34"/>
  <c r="E34" i="34" s="1"/>
  <c r="F34" i="34" s="1"/>
  <c r="C46" i="33"/>
  <c r="C12" i="25"/>
  <c r="D25" i="25"/>
  <c r="C47" i="32"/>
  <c r="I16" i="17"/>
  <c r="N14" i="16"/>
  <c r="M14" i="16" s="1"/>
  <c r="H18" i="10"/>
  <c r="C23" i="12"/>
  <c r="G16" i="12"/>
  <c r="C22" i="12"/>
  <c r="B22" i="12"/>
  <c r="C21" i="12"/>
  <c r="D22" i="12"/>
  <c r="B21" i="12"/>
  <c r="D15" i="12"/>
  <c r="D14" i="12"/>
  <c r="E39" i="30" l="1"/>
  <c r="D27" i="26"/>
  <c r="C52" i="34"/>
  <c r="D35" i="34"/>
  <c r="E35" i="34" s="1"/>
  <c r="F35" i="34" s="1"/>
  <c r="C47" i="33"/>
  <c r="E25" i="25"/>
  <c r="C48" i="32"/>
  <c r="N19" i="16"/>
  <c r="N15" i="16"/>
  <c r="N16" i="16"/>
  <c r="C17" i="12"/>
  <c r="B17" i="12"/>
  <c r="G19" i="12"/>
  <c r="B20" i="12"/>
  <c r="C20" i="12"/>
  <c r="C16" i="10"/>
  <c r="C21" i="10"/>
  <c r="C23" i="10" s="1"/>
  <c r="H19" i="10"/>
  <c r="B20" i="10"/>
  <c r="B16" i="10"/>
  <c r="B13" i="10"/>
  <c r="F18" i="8"/>
  <c r="F19" i="8" s="1"/>
  <c r="G15" i="8" s="1"/>
  <c r="E20" i="1"/>
  <c r="F17" i="1"/>
  <c r="G19" i="8"/>
  <c r="G18" i="8" s="1"/>
  <c r="B19" i="8"/>
  <c r="E19" i="1"/>
  <c r="F16" i="1" s="1"/>
  <c r="B20" i="1"/>
  <c r="F39" i="30" l="1"/>
  <c r="E27" i="26"/>
  <c r="C53" i="34"/>
  <c r="D36" i="34"/>
  <c r="E36" i="34" s="1"/>
  <c r="F36" i="34" s="1"/>
  <c r="C48" i="33"/>
  <c r="F25" i="25"/>
  <c r="C49" i="32"/>
  <c r="C20" i="10"/>
  <c r="N17" i="16"/>
  <c r="N18" i="16"/>
  <c r="H14" i="12"/>
  <c r="H19" i="12"/>
  <c r="H16" i="12"/>
  <c r="I15" i="10"/>
  <c r="H15" i="10" s="1"/>
  <c r="I19" i="10" s="1"/>
  <c r="I17" i="10" s="1"/>
  <c r="G17" i="8"/>
  <c r="G20" i="8"/>
  <c r="G16" i="8"/>
  <c r="G14" i="8"/>
  <c r="F14" i="1"/>
  <c r="F15" i="1"/>
  <c r="D40" i="30" l="1"/>
  <c r="F27" i="26"/>
  <c r="C54" i="34"/>
  <c r="D37" i="34"/>
  <c r="C49" i="33"/>
  <c r="D38" i="33"/>
  <c r="E38" i="33" s="1"/>
  <c r="F38" i="33" s="1"/>
  <c r="D26" i="25"/>
  <c r="C50" i="32"/>
  <c r="D21" i="12"/>
  <c r="H15" i="12"/>
  <c r="H20" i="12"/>
  <c r="H17" i="12"/>
  <c r="H18" i="12"/>
  <c r="I18" i="10"/>
  <c r="I20" i="10"/>
  <c r="I16" i="10"/>
  <c r="I14" i="10"/>
  <c r="E40" i="30" l="1"/>
  <c r="F40" i="30" s="1"/>
  <c r="D28" i="26"/>
  <c r="C55" i="34"/>
  <c r="E37" i="34"/>
  <c r="D39" i="33"/>
  <c r="E39" i="33" s="1"/>
  <c r="F39" i="33"/>
  <c r="C50" i="33"/>
  <c r="E26" i="25"/>
  <c r="C51" i="32"/>
  <c r="D41" i="30" l="1"/>
  <c r="E28" i="26"/>
  <c r="C56" i="34"/>
  <c r="F37" i="34"/>
  <c r="D40" i="33"/>
  <c r="E40" i="33" s="1"/>
  <c r="F40" i="33" s="1"/>
  <c r="C51" i="33"/>
  <c r="F26" i="25"/>
  <c r="C52" i="32"/>
  <c r="E41" i="30" l="1"/>
  <c r="F28" i="26"/>
  <c r="D38" i="34"/>
  <c r="C57" i="34"/>
  <c r="D41" i="33"/>
  <c r="E41" i="33" s="1"/>
  <c r="F41" i="33" s="1"/>
  <c r="C52" i="33"/>
  <c r="D27" i="25"/>
  <c r="C53" i="32"/>
  <c r="F41" i="30" l="1"/>
  <c r="D29" i="26"/>
  <c r="E29" i="26" s="1"/>
  <c r="F29" i="26" s="1"/>
  <c r="E38" i="34"/>
  <c r="C58" i="34"/>
  <c r="D42" i="33"/>
  <c r="E42" i="33" s="1"/>
  <c r="F42" i="33" s="1"/>
  <c r="C53" i="33"/>
  <c r="E27" i="25"/>
  <c r="C54" i="32"/>
  <c r="D42" i="30" l="1"/>
  <c r="D30" i="26"/>
  <c r="E30" i="26" s="1"/>
  <c r="F30" i="26"/>
  <c r="F38" i="34"/>
  <c r="C59" i="34"/>
  <c r="D43" i="33"/>
  <c r="E43" i="33" s="1"/>
  <c r="F43" i="33" s="1"/>
  <c r="C54" i="33"/>
  <c r="F27" i="25"/>
  <c r="C55" i="32"/>
  <c r="E42" i="30" l="1"/>
  <c r="F42" i="30" s="1"/>
  <c r="D31" i="26"/>
  <c r="E31" i="26" s="1"/>
  <c r="F31" i="26"/>
  <c r="D39" i="34"/>
  <c r="C60" i="34"/>
  <c r="D44" i="33"/>
  <c r="E44" i="33" s="1"/>
  <c r="F44" i="33" s="1"/>
  <c r="C55" i="33"/>
  <c r="D28" i="25"/>
  <c r="C56" i="32"/>
  <c r="D43" i="30" l="1"/>
  <c r="D32" i="26"/>
  <c r="E32" i="26" s="1"/>
  <c r="F32" i="26" s="1"/>
  <c r="E39" i="34"/>
  <c r="C61" i="34"/>
  <c r="D45" i="33"/>
  <c r="E45" i="33" s="1"/>
  <c r="F45" i="33" s="1"/>
  <c r="C56" i="33"/>
  <c r="E28" i="25"/>
  <c r="C57" i="32"/>
  <c r="E43" i="30" l="1"/>
  <c r="F43" i="30" s="1"/>
  <c r="D33" i="26"/>
  <c r="E33" i="26" s="1"/>
  <c r="F33" i="26"/>
  <c r="F39" i="34"/>
  <c r="D40" i="34" s="1"/>
  <c r="C62" i="34"/>
  <c r="D46" i="33"/>
  <c r="E46" i="33" s="1"/>
  <c r="F46" i="33" s="1"/>
  <c r="C57" i="33"/>
  <c r="F28" i="25"/>
  <c r="C58" i="32"/>
  <c r="D44" i="30" l="1"/>
  <c r="D34" i="26"/>
  <c r="E34" i="26" s="1"/>
  <c r="F34" i="26" s="1"/>
  <c r="E40" i="34"/>
  <c r="C63" i="34"/>
  <c r="D47" i="33"/>
  <c r="E47" i="33" s="1"/>
  <c r="F47" i="33" s="1"/>
  <c r="C58" i="33"/>
  <c r="D29" i="25"/>
  <c r="E29" i="25" s="1"/>
  <c r="F29" i="25" s="1"/>
  <c r="C59" i="32"/>
  <c r="E44" i="30" l="1"/>
  <c r="F44" i="30" s="1"/>
  <c r="D35" i="26"/>
  <c r="E35" i="26" s="1"/>
  <c r="F35" i="26" s="1"/>
  <c r="F40" i="34"/>
  <c r="D41" i="34" s="1"/>
  <c r="C64" i="34"/>
  <c r="D48" i="33"/>
  <c r="E48" i="33" s="1"/>
  <c r="F48" i="33" s="1"/>
  <c r="C59" i="33"/>
  <c r="D30" i="25"/>
  <c r="E30" i="25" s="1"/>
  <c r="F30" i="25" s="1"/>
  <c r="C60" i="32"/>
  <c r="D45" i="30" l="1"/>
  <c r="D36" i="26"/>
  <c r="E36" i="26" s="1"/>
  <c r="F36" i="26"/>
  <c r="E41" i="34"/>
  <c r="C65" i="34"/>
  <c r="D49" i="33"/>
  <c r="E49" i="33" s="1"/>
  <c r="F49" i="33"/>
  <c r="C60" i="33"/>
  <c r="D31" i="25"/>
  <c r="E31" i="25" s="1"/>
  <c r="F31" i="25" s="1"/>
  <c r="C61" i="32"/>
  <c r="E45" i="30" l="1"/>
  <c r="F45" i="30" s="1"/>
  <c r="D46" i="30" s="1"/>
  <c r="D37" i="26"/>
  <c r="E37" i="26" s="1"/>
  <c r="F37" i="26"/>
  <c r="F41" i="34"/>
  <c r="C66" i="34"/>
  <c r="D50" i="33"/>
  <c r="E50" i="33" s="1"/>
  <c r="F50" i="33"/>
  <c r="C61" i="33"/>
  <c r="D32" i="25"/>
  <c r="E32" i="25" s="1"/>
  <c r="F32" i="25" s="1"/>
  <c r="C62" i="32"/>
  <c r="E46" i="30" l="1"/>
  <c r="F46" i="30" s="1"/>
  <c r="D47" i="30" s="1"/>
  <c r="D38" i="26"/>
  <c r="E38" i="26" s="1"/>
  <c r="F38" i="26"/>
  <c r="D42" i="34"/>
  <c r="C67" i="34"/>
  <c r="D51" i="33"/>
  <c r="E51" i="33" s="1"/>
  <c r="F51" i="33" s="1"/>
  <c r="C62" i="33"/>
  <c r="D33" i="25"/>
  <c r="E33" i="25" s="1"/>
  <c r="F33" i="25" s="1"/>
  <c r="C63" i="32"/>
  <c r="E47" i="30" l="1"/>
  <c r="F47" i="30" s="1"/>
  <c r="D48" i="30" s="1"/>
  <c r="D39" i="26"/>
  <c r="E39" i="26" s="1"/>
  <c r="F39" i="26"/>
  <c r="E42" i="34"/>
  <c r="C68" i="34"/>
  <c r="D52" i="33"/>
  <c r="E52" i="33" s="1"/>
  <c r="F52" i="33" s="1"/>
  <c r="C63" i="33"/>
  <c r="D34" i="25"/>
  <c r="E34" i="25" s="1"/>
  <c r="F34" i="25" s="1"/>
  <c r="C64" i="32"/>
  <c r="E48" i="30" l="1"/>
  <c r="F48" i="30" s="1"/>
  <c r="D49" i="30" s="1"/>
  <c r="D40" i="26"/>
  <c r="E40" i="26" s="1"/>
  <c r="F40" i="26" s="1"/>
  <c r="F42" i="34"/>
  <c r="D43" i="34" s="1"/>
  <c r="E43" i="34" s="1"/>
  <c r="F43" i="34" s="1"/>
  <c r="D44" i="34" s="1"/>
  <c r="E44" i="34" s="1"/>
  <c r="F44" i="34" s="1"/>
  <c r="D45" i="34" s="1"/>
  <c r="E45" i="34" s="1"/>
  <c r="F45" i="34" s="1"/>
  <c r="D46" i="34" s="1"/>
  <c r="E46" i="34" s="1"/>
  <c r="F46" i="34" s="1"/>
  <c r="D47" i="34" s="1"/>
  <c r="E47" i="34" s="1"/>
  <c r="F47" i="34" s="1"/>
  <c r="C69" i="34"/>
  <c r="D53" i="33"/>
  <c r="E53" i="33" s="1"/>
  <c r="F53" i="33"/>
  <c r="C64" i="33"/>
  <c r="D35" i="25"/>
  <c r="E35" i="25" s="1"/>
  <c r="F35" i="25"/>
  <c r="C65" i="32"/>
  <c r="E49" i="30" l="1"/>
  <c r="F49" i="30" s="1"/>
  <c r="D50" i="30" s="1"/>
  <c r="D41" i="26"/>
  <c r="E41" i="26" s="1"/>
  <c r="F41" i="26"/>
  <c r="D48" i="34"/>
  <c r="E48" i="34" s="1"/>
  <c r="F48" i="34" s="1"/>
  <c r="D49" i="34" s="1"/>
  <c r="E49" i="34" s="1"/>
  <c r="F49" i="34" s="1"/>
  <c r="C70" i="34"/>
  <c r="D54" i="33"/>
  <c r="E54" i="33" s="1"/>
  <c r="F54" i="33" s="1"/>
  <c r="C65" i="33"/>
  <c r="D36" i="25"/>
  <c r="E36" i="25" s="1"/>
  <c r="F36" i="25" s="1"/>
  <c r="C66" i="32"/>
  <c r="E50" i="30" l="1"/>
  <c r="F50" i="30" s="1"/>
  <c r="D51" i="30" s="1"/>
  <c r="D42" i="26"/>
  <c r="E42" i="26" s="1"/>
  <c r="F42" i="26"/>
  <c r="D50" i="34"/>
  <c r="E50" i="34" s="1"/>
  <c r="F50" i="34" s="1"/>
  <c r="D51" i="34" s="1"/>
  <c r="E51" i="34" s="1"/>
  <c r="F51" i="34" s="1"/>
  <c r="D52" i="34" s="1"/>
  <c r="E52" i="34" s="1"/>
  <c r="F52" i="34" s="1"/>
  <c r="C71" i="34"/>
  <c r="D55" i="33"/>
  <c r="E55" i="33" s="1"/>
  <c r="F55" i="33" s="1"/>
  <c r="C66" i="33"/>
  <c r="D37" i="25"/>
  <c r="E37" i="25" s="1"/>
  <c r="F37" i="25" s="1"/>
  <c r="C67" i="32"/>
  <c r="E51" i="30" l="1"/>
  <c r="F51" i="30" s="1"/>
  <c r="D52" i="30" s="1"/>
  <c r="D43" i="26"/>
  <c r="D53" i="34"/>
  <c r="E53" i="34" s="1"/>
  <c r="F53" i="34" s="1"/>
  <c r="C72" i="34"/>
  <c r="D56" i="33"/>
  <c r="E56" i="33" s="1"/>
  <c r="F56" i="33"/>
  <c r="C67" i="33"/>
  <c r="D38" i="25"/>
  <c r="E38" i="25" s="1"/>
  <c r="F38" i="25"/>
  <c r="C68" i="32"/>
  <c r="E52" i="30" l="1"/>
  <c r="F52" i="30" s="1"/>
  <c r="D53" i="30" s="1"/>
  <c r="E43" i="26"/>
  <c r="D12" i="26"/>
  <c r="D54" i="34"/>
  <c r="E54" i="34" s="1"/>
  <c r="F54" i="34" s="1"/>
  <c r="C73" i="34"/>
  <c r="D57" i="33"/>
  <c r="E57" i="33" s="1"/>
  <c r="F57" i="33" s="1"/>
  <c r="C68" i="33"/>
  <c r="D39" i="25"/>
  <c r="E39" i="25" s="1"/>
  <c r="F39" i="25"/>
  <c r="C69" i="32"/>
  <c r="E53" i="30" l="1"/>
  <c r="F53" i="30" s="1"/>
  <c r="D54" i="30" s="1"/>
  <c r="E12" i="26"/>
  <c r="F43" i="26"/>
  <c r="D55" i="34"/>
  <c r="E55" i="34" s="1"/>
  <c r="F55" i="34" s="1"/>
  <c r="C74" i="34"/>
  <c r="D58" i="33"/>
  <c r="E58" i="33" s="1"/>
  <c r="F58" i="33" s="1"/>
  <c r="C69" i="33"/>
  <c r="D40" i="25"/>
  <c r="E40" i="25" s="1"/>
  <c r="F40" i="25" s="1"/>
  <c r="C70" i="32"/>
  <c r="E54" i="30" l="1"/>
  <c r="F54" i="30" s="1"/>
  <c r="D55" i="30" s="1"/>
  <c r="D56" i="34"/>
  <c r="E56" i="34" s="1"/>
  <c r="F56" i="34" s="1"/>
  <c r="C75" i="34"/>
  <c r="D59" i="33"/>
  <c r="E59" i="33" s="1"/>
  <c r="F59" i="33"/>
  <c r="C70" i="33"/>
  <c r="D41" i="25"/>
  <c r="E41" i="25" s="1"/>
  <c r="F41" i="25" s="1"/>
  <c r="C71" i="32"/>
  <c r="E55" i="30" l="1"/>
  <c r="F55" i="30" s="1"/>
  <c r="D56" i="30" s="1"/>
  <c r="C76" i="34"/>
  <c r="D57" i="34"/>
  <c r="E57" i="34" s="1"/>
  <c r="F57" i="34" s="1"/>
  <c r="D60" i="33"/>
  <c r="E60" i="33" s="1"/>
  <c r="F60" i="33" s="1"/>
  <c r="C71" i="33"/>
  <c r="D42" i="25"/>
  <c r="E42" i="25" s="1"/>
  <c r="F42" i="25"/>
  <c r="C72" i="32"/>
  <c r="E56" i="30" l="1"/>
  <c r="F56" i="30" s="1"/>
  <c r="D57" i="30" s="1"/>
  <c r="D58" i="34"/>
  <c r="E58" i="34" s="1"/>
  <c r="F58" i="34" s="1"/>
  <c r="C77" i="34"/>
  <c r="D61" i="33"/>
  <c r="E61" i="33" s="1"/>
  <c r="F61" i="33"/>
  <c r="C72" i="33"/>
  <c r="D43" i="25"/>
  <c r="C73" i="32"/>
  <c r="E57" i="30" l="1"/>
  <c r="F57" i="30" s="1"/>
  <c r="D58" i="30" s="1"/>
  <c r="D59" i="34"/>
  <c r="E59" i="34" s="1"/>
  <c r="F59" i="34" s="1"/>
  <c r="C78" i="34"/>
  <c r="D62" i="33"/>
  <c r="E62" i="33" s="1"/>
  <c r="F62" i="33"/>
  <c r="C73" i="33"/>
  <c r="E43" i="25"/>
  <c r="D12" i="25"/>
  <c r="C74" i="32"/>
  <c r="E58" i="30" l="1"/>
  <c r="F58" i="30" s="1"/>
  <c r="D59" i="30" s="1"/>
  <c r="D60" i="34"/>
  <c r="E60" i="34" s="1"/>
  <c r="F60" i="34" s="1"/>
  <c r="C79" i="34"/>
  <c r="D63" i="33"/>
  <c r="E63" i="33" s="1"/>
  <c r="F63" i="33"/>
  <c r="C74" i="33"/>
  <c r="E12" i="25"/>
  <c r="F43" i="25"/>
  <c r="C75" i="32"/>
  <c r="E59" i="30" l="1"/>
  <c r="F59" i="30" s="1"/>
  <c r="D60" i="30" s="1"/>
  <c r="D61" i="34"/>
  <c r="E61" i="34" s="1"/>
  <c r="F61" i="34" s="1"/>
  <c r="C80" i="34"/>
  <c r="D64" i="33"/>
  <c r="E64" i="33" s="1"/>
  <c r="F64" i="33" s="1"/>
  <c r="C75" i="33"/>
  <c r="C76" i="32"/>
  <c r="E60" i="30" l="1"/>
  <c r="F60" i="30" s="1"/>
  <c r="D61" i="30" s="1"/>
  <c r="D62" i="34"/>
  <c r="E62" i="34" s="1"/>
  <c r="F62" i="34"/>
  <c r="C81" i="34"/>
  <c r="D65" i="33"/>
  <c r="E65" i="33" s="1"/>
  <c r="F65" i="33"/>
  <c r="C76" i="33"/>
  <c r="C77" i="32"/>
  <c r="E61" i="30" l="1"/>
  <c r="F61" i="30" s="1"/>
  <c r="D62" i="30" s="1"/>
  <c r="C82" i="34"/>
  <c r="D63" i="34"/>
  <c r="E63" i="34" s="1"/>
  <c r="F63" i="34" s="1"/>
  <c r="D66" i="33"/>
  <c r="E66" i="33" s="1"/>
  <c r="F66" i="33"/>
  <c r="C77" i="33"/>
  <c r="C78" i="32"/>
  <c r="E62" i="30" l="1"/>
  <c r="F62" i="30" s="1"/>
  <c r="D63" i="30" s="1"/>
  <c r="D64" i="34"/>
  <c r="E64" i="34" s="1"/>
  <c r="F64" i="34" s="1"/>
  <c r="C83" i="34"/>
  <c r="D67" i="33"/>
  <c r="E67" i="33" s="1"/>
  <c r="F67" i="33"/>
  <c r="C78" i="33"/>
  <c r="C79" i="32"/>
  <c r="E63" i="30" l="1"/>
  <c r="F63" i="30" s="1"/>
  <c r="D64" i="30" s="1"/>
  <c r="C84" i="34"/>
  <c r="D65" i="34"/>
  <c r="E65" i="34" s="1"/>
  <c r="F65" i="34" s="1"/>
  <c r="D68" i="33"/>
  <c r="E68" i="33" s="1"/>
  <c r="F68" i="33"/>
  <c r="C79" i="33"/>
  <c r="C80" i="32"/>
  <c r="E64" i="30" l="1"/>
  <c r="F64" i="30" s="1"/>
  <c r="D65" i="30" s="1"/>
  <c r="D66" i="34"/>
  <c r="E66" i="34" s="1"/>
  <c r="F66" i="34" s="1"/>
  <c r="C85" i="34"/>
  <c r="D69" i="33"/>
  <c r="E69" i="33" s="1"/>
  <c r="F69" i="33"/>
  <c r="C80" i="33"/>
  <c r="C81" i="32"/>
  <c r="E65" i="30" l="1"/>
  <c r="F65" i="30" s="1"/>
  <c r="D66" i="30" s="1"/>
  <c r="D67" i="34"/>
  <c r="E67" i="34" s="1"/>
  <c r="F67" i="34"/>
  <c r="C86" i="34"/>
  <c r="D70" i="33"/>
  <c r="E70" i="33" s="1"/>
  <c r="F70" i="33" s="1"/>
  <c r="C81" i="33"/>
  <c r="C82" i="32"/>
  <c r="E66" i="30" l="1"/>
  <c r="F66" i="30" s="1"/>
  <c r="D67" i="30" s="1"/>
  <c r="C87" i="34"/>
  <c r="D68" i="34"/>
  <c r="E68" i="34" s="1"/>
  <c r="F68" i="34" s="1"/>
  <c r="D71" i="33"/>
  <c r="E71" i="33" s="1"/>
  <c r="F71" i="33"/>
  <c r="C82" i="33"/>
  <c r="C83" i="32"/>
  <c r="E67" i="30" l="1"/>
  <c r="F67" i="30" s="1"/>
  <c r="D68" i="30" s="1"/>
  <c r="D69" i="34"/>
  <c r="E69" i="34" s="1"/>
  <c r="F69" i="34"/>
  <c r="C88" i="34"/>
  <c r="C83" i="33"/>
  <c r="D72" i="33"/>
  <c r="E72" i="33" s="1"/>
  <c r="F72" i="33" s="1"/>
  <c r="C84" i="32"/>
  <c r="E68" i="30" l="1"/>
  <c r="F68" i="30" s="1"/>
  <c r="D69" i="30" s="1"/>
  <c r="C89" i="34"/>
  <c r="D70" i="34"/>
  <c r="E70" i="34" s="1"/>
  <c r="F70" i="34" s="1"/>
  <c r="D73" i="33"/>
  <c r="E73" i="33" s="1"/>
  <c r="F73" i="33"/>
  <c r="C84" i="33"/>
  <c r="C85" i="32"/>
  <c r="E69" i="30" l="1"/>
  <c r="F69" i="30" s="1"/>
  <c r="D70" i="30" s="1"/>
  <c r="D71" i="34"/>
  <c r="E71" i="34" s="1"/>
  <c r="F71" i="34" s="1"/>
  <c r="C90" i="34"/>
  <c r="D74" i="33"/>
  <c r="E74" i="33" s="1"/>
  <c r="F74" i="33" s="1"/>
  <c r="C85" i="33"/>
  <c r="C86" i="32"/>
  <c r="E70" i="30" l="1"/>
  <c r="F70" i="30"/>
  <c r="D71" i="30" s="1"/>
  <c r="D72" i="34"/>
  <c r="E72" i="34" s="1"/>
  <c r="F72" i="34"/>
  <c r="C91" i="34"/>
  <c r="D75" i="33"/>
  <c r="E75" i="33" s="1"/>
  <c r="F75" i="33"/>
  <c r="C86" i="33"/>
  <c r="C87" i="32"/>
  <c r="E71" i="30" l="1"/>
  <c r="F71" i="30"/>
  <c r="D72" i="30" s="1"/>
  <c r="C92" i="34"/>
  <c r="D73" i="34"/>
  <c r="E73" i="34" s="1"/>
  <c r="F73" i="34" s="1"/>
  <c r="D76" i="33"/>
  <c r="E76" i="33" s="1"/>
  <c r="F76" i="33" s="1"/>
  <c r="C87" i="33"/>
  <c r="C88" i="32"/>
  <c r="E72" i="30" l="1"/>
  <c r="F72" i="30"/>
  <c r="D73" i="30" s="1"/>
  <c r="D74" i="34"/>
  <c r="E74" i="34" s="1"/>
  <c r="F74" i="34"/>
  <c r="C93" i="34"/>
  <c r="D77" i="33"/>
  <c r="E77" i="33" s="1"/>
  <c r="F77" i="33" s="1"/>
  <c r="C88" i="33"/>
  <c r="C89" i="32"/>
  <c r="E73" i="30" l="1"/>
  <c r="F73" i="30" s="1"/>
  <c r="D74" i="30" s="1"/>
  <c r="D75" i="34"/>
  <c r="E75" i="34" s="1"/>
  <c r="F75" i="34"/>
  <c r="C94" i="34"/>
  <c r="D78" i="33"/>
  <c r="E78" i="33" s="1"/>
  <c r="F78" i="33"/>
  <c r="C89" i="33"/>
  <c r="C90" i="32"/>
  <c r="E74" i="30" l="1"/>
  <c r="F74" i="30"/>
  <c r="D75" i="30" s="1"/>
  <c r="D76" i="34"/>
  <c r="E76" i="34" s="1"/>
  <c r="F76" i="34" s="1"/>
  <c r="C95" i="34"/>
  <c r="D79" i="33"/>
  <c r="E79" i="33" s="1"/>
  <c r="F79" i="33" s="1"/>
  <c r="C90" i="33"/>
  <c r="C91" i="32"/>
  <c r="E75" i="30" l="1"/>
  <c r="F75" i="30" s="1"/>
  <c r="D76" i="30" s="1"/>
  <c r="D77" i="34"/>
  <c r="E77" i="34" s="1"/>
  <c r="F77" i="34" s="1"/>
  <c r="C96" i="34"/>
  <c r="D80" i="33"/>
  <c r="E80" i="33" s="1"/>
  <c r="F80" i="33" s="1"/>
  <c r="C91" i="33"/>
  <c r="C92" i="32"/>
  <c r="E76" i="30" l="1"/>
  <c r="F76" i="30" s="1"/>
  <c r="D77" i="30" s="1"/>
  <c r="D78" i="34"/>
  <c r="E78" i="34" s="1"/>
  <c r="F78" i="34" s="1"/>
  <c r="C97" i="34"/>
  <c r="D81" i="33"/>
  <c r="E81" i="33" s="1"/>
  <c r="F81" i="33"/>
  <c r="C92" i="33"/>
  <c r="C93" i="32"/>
  <c r="E77" i="30" l="1"/>
  <c r="F77" i="30" s="1"/>
  <c r="D78" i="30" s="1"/>
  <c r="C98" i="34"/>
  <c r="D79" i="34"/>
  <c r="E79" i="34" s="1"/>
  <c r="F79" i="34" s="1"/>
  <c r="D82" i="33"/>
  <c r="E82" i="33" s="1"/>
  <c r="F82" i="33" s="1"/>
  <c r="C93" i="33"/>
  <c r="C94" i="32"/>
  <c r="E78" i="30" l="1"/>
  <c r="F78" i="30" s="1"/>
  <c r="D79" i="30" s="1"/>
  <c r="D80" i="34"/>
  <c r="E80" i="34" s="1"/>
  <c r="F80" i="34" s="1"/>
  <c r="C99" i="34"/>
  <c r="D83" i="33"/>
  <c r="E83" i="33" s="1"/>
  <c r="F83" i="33" s="1"/>
  <c r="C94" i="33"/>
  <c r="C95" i="32"/>
  <c r="E79" i="30" l="1"/>
  <c r="F79" i="30" s="1"/>
  <c r="D80" i="30" s="1"/>
  <c r="D81" i="34"/>
  <c r="E81" i="34" s="1"/>
  <c r="F81" i="34" s="1"/>
  <c r="C100" i="34"/>
  <c r="D84" i="33"/>
  <c r="E84" i="33" s="1"/>
  <c r="F84" i="33" s="1"/>
  <c r="C95" i="33"/>
  <c r="C96" i="32"/>
  <c r="E80" i="30" l="1"/>
  <c r="F80" i="30" s="1"/>
  <c r="D81" i="30" s="1"/>
  <c r="C101" i="34"/>
  <c r="D82" i="34"/>
  <c r="E82" i="34" s="1"/>
  <c r="F82" i="34" s="1"/>
  <c r="D85" i="33"/>
  <c r="E85" i="33" s="1"/>
  <c r="F85" i="33" s="1"/>
  <c r="C96" i="33"/>
  <c r="C97" i="32"/>
  <c r="E81" i="30" l="1"/>
  <c r="F81" i="30" s="1"/>
  <c r="D82" i="30" s="1"/>
  <c r="D83" i="34"/>
  <c r="E83" i="34" s="1"/>
  <c r="F83" i="34"/>
  <c r="C102" i="34"/>
  <c r="D86" i="33"/>
  <c r="E86" i="33" s="1"/>
  <c r="F86" i="33"/>
  <c r="C97" i="33"/>
  <c r="C98" i="32"/>
  <c r="E82" i="30" l="1"/>
  <c r="F82" i="30" s="1"/>
  <c r="D83" i="30" s="1"/>
  <c r="D84" i="34"/>
  <c r="E84" i="34" s="1"/>
  <c r="F84" i="34" s="1"/>
  <c r="C103" i="34"/>
  <c r="D87" i="33"/>
  <c r="E87" i="33" s="1"/>
  <c r="F87" i="33"/>
  <c r="C98" i="33"/>
  <c r="C99" i="32"/>
  <c r="E83" i="30" l="1"/>
  <c r="F83" i="30" s="1"/>
  <c r="D84" i="30" s="1"/>
  <c r="D85" i="34"/>
  <c r="E85" i="34" s="1"/>
  <c r="F85" i="34" s="1"/>
  <c r="C104" i="34"/>
  <c r="D88" i="33"/>
  <c r="E88" i="33" s="1"/>
  <c r="F88" i="33"/>
  <c r="C99" i="33"/>
  <c r="C100" i="32"/>
  <c r="E84" i="30" l="1"/>
  <c r="F84" i="30" s="1"/>
  <c r="D85" i="30" s="1"/>
  <c r="D86" i="34"/>
  <c r="E86" i="34" s="1"/>
  <c r="F86" i="34" s="1"/>
  <c r="C105" i="34"/>
  <c r="D89" i="33"/>
  <c r="E89" i="33" s="1"/>
  <c r="F89" i="33"/>
  <c r="C100" i="33"/>
  <c r="C101" i="32"/>
  <c r="E85" i="30" l="1"/>
  <c r="F85" i="30" s="1"/>
  <c r="D86" i="30" s="1"/>
  <c r="C106" i="34"/>
  <c r="D87" i="34"/>
  <c r="E87" i="34" s="1"/>
  <c r="F87" i="34" s="1"/>
  <c r="D90" i="33"/>
  <c r="E90" i="33" s="1"/>
  <c r="F90" i="33" s="1"/>
  <c r="C101" i="33"/>
  <c r="C102" i="32"/>
  <c r="E86" i="30" l="1"/>
  <c r="F86" i="30" s="1"/>
  <c r="D87" i="30" s="1"/>
  <c r="D88" i="34"/>
  <c r="E88" i="34" s="1"/>
  <c r="F88" i="34" s="1"/>
  <c r="C107" i="34"/>
  <c r="D91" i="33"/>
  <c r="E91" i="33" s="1"/>
  <c r="F91" i="33"/>
  <c r="C102" i="33"/>
  <c r="C103" i="32"/>
  <c r="E87" i="30" l="1"/>
  <c r="F87" i="30" s="1"/>
  <c r="D88" i="30" s="1"/>
  <c r="D89" i="34"/>
  <c r="E89" i="34" s="1"/>
  <c r="F89" i="34" s="1"/>
  <c r="C108" i="34"/>
  <c r="D92" i="33"/>
  <c r="E92" i="33" s="1"/>
  <c r="F92" i="33"/>
  <c r="C103" i="33"/>
  <c r="C104" i="32"/>
  <c r="E88" i="30" l="1"/>
  <c r="F88" i="30"/>
  <c r="D89" i="30" s="1"/>
  <c r="D90" i="34"/>
  <c r="E90" i="34" s="1"/>
  <c r="F90" i="34" s="1"/>
  <c r="C109" i="34"/>
  <c r="D93" i="33"/>
  <c r="E93" i="33" s="1"/>
  <c r="F93" i="33" s="1"/>
  <c r="C104" i="33"/>
  <c r="C105" i="32"/>
  <c r="E89" i="30" l="1"/>
  <c r="F89" i="30" s="1"/>
  <c r="D90" i="30" s="1"/>
  <c r="D91" i="34"/>
  <c r="E91" i="34" s="1"/>
  <c r="F91" i="34" s="1"/>
  <c r="C110" i="34"/>
  <c r="D94" i="33"/>
  <c r="E94" i="33" s="1"/>
  <c r="F94" i="33" s="1"/>
  <c r="C105" i="33"/>
  <c r="C106" i="32"/>
  <c r="E90" i="30" l="1"/>
  <c r="F90" i="30" s="1"/>
  <c r="D91" i="30" s="1"/>
  <c r="D92" i="34"/>
  <c r="E92" i="34" s="1"/>
  <c r="F92" i="34"/>
  <c r="C111" i="34"/>
  <c r="D95" i="33"/>
  <c r="E95" i="33" s="1"/>
  <c r="F95" i="33"/>
  <c r="C106" i="33"/>
  <c r="C107" i="32"/>
  <c r="E91" i="30" l="1"/>
  <c r="F91" i="30" s="1"/>
  <c r="D92" i="30" s="1"/>
  <c r="D93" i="34"/>
  <c r="E93" i="34" s="1"/>
  <c r="F93" i="34" s="1"/>
  <c r="C112" i="34"/>
  <c r="D96" i="33"/>
  <c r="E96" i="33" s="1"/>
  <c r="F96" i="33" s="1"/>
  <c r="C107" i="33"/>
  <c r="C108" i="32"/>
  <c r="E92" i="30" l="1"/>
  <c r="F92" i="30" s="1"/>
  <c r="D93" i="30" s="1"/>
  <c r="D94" i="34"/>
  <c r="E94" i="34" s="1"/>
  <c r="F94" i="34" s="1"/>
  <c r="C113" i="34"/>
  <c r="D97" i="33"/>
  <c r="E97" i="33" s="1"/>
  <c r="F97" i="33"/>
  <c r="C108" i="33"/>
  <c r="C109" i="32"/>
  <c r="C110" i="32" s="1"/>
  <c r="E93" i="30" l="1"/>
  <c r="F93" i="30" s="1"/>
  <c r="D94" i="30" s="1"/>
  <c r="C111" i="32"/>
  <c r="D95" i="34"/>
  <c r="E95" i="34" s="1"/>
  <c r="F95" i="34" s="1"/>
  <c r="C114" i="34"/>
  <c r="D98" i="33"/>
  <c r="E98" i="33" s="1"/>
  <c r="F98" i="33"/>
  <c r="C109" i="33"/>
  <c r="E94" i="30" l="1"/>
  <c r="F94" i="30"/>
  <c r="D95" i="30" s="1"/>
  <c r="C112" i="32"/>
  <c r="D96" i="34"/>
  <c r="E96" i="34" s="1"/>
  <c r="F96" i="34" s="1"/>
  <c r="C115" i="34"/>
  <c r="D99" i="33"/>
  <c r="E99" i="33" s="1"/>
  <c r="F99" i="33"/>
  <c r="C12" i="33"/>
  <c r="E95" i="30" l="1"/>
  <c r="F95" i="30" s="1"/>
  <c r="D96" i="30" s="1"/>
  <c r="C113" i="32"/>
  <c r="D97" i="34"/>
  <c r="E97" i="34" s="1"/>
  <c r="F97" i="34" s="1"/>
  <c r="C116" i="34"/>
  <c r="D100" i="33"/>
  <c r="E100" i="33" s="1"/>
  <c r="F100" i="33"/>
  <c r="E96" i="30" l="1"/>
  <c r="F96" i="30" s="1"/>
  <c r="D97" i="30" s="1"/>
  <c r="C114" i="32"/>
  <c r="D98" i="34"/>
  <c r="E98" i="34" s="1"/>
  <c r="F98" i="34" s="1"/>
  <c r="C117" i="34"/>
  <c r="D101" i="33"/>
  <c r="E101" i="33" s="1"/>
  <c r="F101" i="33"/>
  <c r="E97" i="30" l="1"/>
  <c r="F97" i="30" s="1"/>
  <c r="D98" i="30" s="1"/>
  <c r="C115" i="32"/>
  <c r="D99" i="34"/>
  <c r="E99" i="34" s="1"/>
  <c r="F99" i="34" s="1"/>
  <c r="C118" i="34"/>
  <c r="D102" i="33"/>
  <c r="E102" i="33" s="1"/>
  <c r="F102" i="33" s="1"/>
  <c r="E98" i="30" l="1"/>
  <c r="F98" i="30"/>
  <c r="D99" i="30" s="1"/>
  <c r="C116" i="32"/>
  <c r="D100" i="34"/>
  <c r="E100" i="34" s="1"/>
  <c r="F100" i="34" s="1"/>
  <c r="C119" i="34"/>
  <c r="D103" i="33"/>
  <c r="E103" i="33" s="1"/>
  <c r="F103" i="33"/>
  <c r="E99" i="30" l="1"/>
  <c r="F99" i="30" s="1"/>
  <c r="D100" i="30" s="1"/>
  <c r="C117" i="32"/>
  <c r="C120" i="34"/>
  <c r="D101" i="34"/>
  <c r="E101" i="34" s="1"/>
  <c r="F101" i="34" s="1"/>
  <c r="D104" i="33"/>
  <c r="E104" i="33" s="1"/>
  <c r="F104" i="33"/>
  <c r="E100" i="30" l="1"/>
  <c r="F100" i="30" s="1"/>
  <c r="D101" i="30" s="1"/>
  <c r="C118" i="32"/>
  <c r="D102" i="34"/>
  <c r="E102" i="34" s="1"/>
  <c r="F102" i="34" s="1"/>
  <c r="C121" i="34"/>
  <c r="D105" i="33"/>
  <c r="E105" i="33" s="1"/>
  <c r="F105" i="33" s="1"/>
  <c r="E101" i="30" l="1"/>
  <c r="F101" i="30" s="1"/>
  <c r="D102" i="30" s="1"/>
  <c r="C119" i="32"/>
  <c r="D103" i="34"/>
  <c r="E103" i="34" s="1"/>
  <c r="F103" i="34" s="1"/>
  <c r="C122" i="34"/>
  <c r="D106" i="33"/>
  <c r="E106" i="33" s="1"/>
  <c r="F106" i="33"/>
  <c r="E102" i="30" l="1"/>
  <c r="F102" i="30" s="1"/>
  <c r="D103" i="30" s="1"/>
  <c r="C120" i="32"/>
  <c r="D104" i="34"/>
  <c r="E104" i="34" s="1"/>
  <c r="F104" i="34" s="1"/>
  <c r="C123" i="34"/>
  <c r="D107" i="33"/>
  <c r="E107" i="33" s="1"/>
  <c r="F107" i="33"/>
  <c r="E103" i="30" l="1"/>
  <c r="F103" i="30" s="1"/>
  <c r="D104" i="30" s="1"/>
  <c r="C121" i="32"/>
  <c r="D105" i="34"/>
  <c r="E105" i="34" s="1"/>
  <c r="F105" i="34" s="1"/>
  <c r="C124" i="34"/>
  <c r="D108" i="33"/>
  <c r="E108" i="33" s="1"/>
  <c r="F108" i="33" s="1"/>
  <c r="E104" i="30" l="1"/>
  <c r="F104" i="30" s="1"/>
  <c r="D105" i="30" s="1"/>
  <c r="C122" i="32"/>
  <c r="D106" i="34"/>
  <c r="E106" i="34" s="1"/>
  <c r="F106" i="34" s="1"/>
  <c r="C125" i="34"/>
  <c r="D109" i="33"/>
  <c r="E105" i="30" l="1"/>
  <c r="F105" i="30"/>
  <c r="D106" i="30" s="1"/>
  <c r="C12" i="32"/>
  <c r="D107" i="34"/>
  <c r="E107" i="34" s="1"/>
  <c r="F107" i="34"/>
  <c r="C126" i="34"/>
  <c r="E109" i="33"/>
  <c r="E106" i="30" l="1"/>
  <c r="F106" i="30"/>
  <c r="D107" i="30" s="1"/>
  <c r="D108" i="34"/>
  <c r="E108" i="34" s="1"/>
  <c r="F108" i="34" s="1"/>
  <c r="C127" i="34"/>
  <c r="F109" i="33"/>
  <c r="E107" i="30" l="1"/>
  <c r="F107" i="30"/>
  <c r="D108" i="30" s="1"/>
  <c r="D109" i="34"/>
  <c r="E109" i="34" s="1"/>
  <c r="F109" i="34" s="1"/>
  <c r="C128" i="34"/>
  <c r="E108" i="30" l="1"/>
  <c r="F108" i="30" s="1"/>
  <c r="D109" i="30" s="1"/>
  <c r="D110" i="34"/>
  <c r="E110" i="34" s="1"/>
  <c r="F110" i="34" s="1"/>
  <c r="C129" i="34"/>
  <c r="E109" i="30" l="1"/>
  <c r="F109" i="30"/>
  <c r="D110" i="30" s="1"/>
  <c r="D111" i="34"/>
  <c r="E111" i="34" s="1"/>
  <c r="F111" i="34" s="1"/>
  <c r="C130" i="34"/>
  <c r="E110" i="30" l="1"/>
  <c r="F110" i="30" s="1"/>
  <c r="D111" i="30" s="1"/>
  <c r="D112" i="34"/>
  <c r="E112" i="34" s="1"/>
  <c r="F112" i="34" s="1"/>
  <c r="C131" i="34"/>
  <c r="E111" i="30" l="1"/>
  <c r="F111" i="30" s="1"/>
  <c r="D112" i="30" s="1"/>
  <c r="D113" i="34"/>
  <c r="E113" i="34" s="1"/>
  <c r="F113" i="34" s="1"/>
  <c r="C132" i="34"/>
  <c r="E112" i="30" l="1"/>
  <c r="F112" i="30"/>
  <c r="D113" i="30" s="1"/>
  <c r="D114" i="34"/>
  <c r="E114" i="34" s="1"/>
  <c r="F114" i="34" s="1"/>
  <c r="C133" i="34"/>
  <c r="E113" i="30" l="1"/>
  <c r="F113" i="30" s="1"/>
  <c r="D114" i="30" s="1"/>
  <c r="D115" i="34"/>
  <c r="E115" i="34" s="1"/>
  <c r="F115" i="34" s="1"/>
  <c r="C12" i="34"/>
  <c r="E114" i="30" l="1"/>
  <c r="F114" i="30"/>
  <c r="D115" i="30" s="1"/>
  <c r="D116" i="34"/>
  <c r="E116" i="34" s="1"/>
  <c r="F116" i="34" s="1"/>
  <c r="E115" i="30" l="1"/>
  <c r="F115" i="30"/>
  <c r="D116" i="30" s="1"/>
  <c r="D117" i="34"/>
  <c r="E117" i="34" s="1"/>
  <c r="F117" i="34" s="1"/>
  <c r="E116" i="30" l="1"/>
  <c r="F116" i="30" s="1"/>
  <c r="D117" i="30" s="1"/>
  <c r="D118" i="34"/>
  <c r="E118" i="34" s="1"/>
  <c r="F118" i="34" s="1"/>
  <c r="E117" i="30" l="1"/>
  <c r="F117" i="30"/>
  <c r="D118" i="30" s="1"/>
  <c r="D119" i="34"/>
  <c r="E119" i="34" s="1"/>
  <c r="F119" i="34" s="1"/>
  <c r="E118" i="30" l="1"/>
  <c r="F118" i="30"/>
  <c r="D119" i="30" s="1"/>
  <c r="D120" i="34"/>
  <c r="E120" i="34" s="1"/>
  <c r="F120" i="34" s="1"/>
  <c r="E119" i="30" l="1"/>
  <c r="F119" i="30" s="1"/>
  <c r="D120" i="30" s="1"/>
  <c r="D121" i="34"/>
  <c r="E121" i="34" s="1"/>
  <c r="F121" i="34" s="1"/>
  <c r="E120" i="30" l="1"/>
  <c r="F120" i="30"/>
  <c r="D121" i="30" s="1"/>
  <c r="D122" i="34"/>
  <c r="E122" i="34" s="1"/>
  <c r="F122" i="34" s="1"/>
  <c r="E121" i="30" l="1"/>
  <c r="F121" i="30"/>
  <c r="D122" i="30" s="1"/>
  <c r="D123" i="34"/>
  <c r="E123" i="34" s="1"/>
  <c r="F123" i="34" s="1"/>
  <c r="E122" i="30" l="1"/>
  <c r="F122" i="30" s="1"/>
  <c r="D123" i="30" s="1"/>
  <c r="D124" i="34"/>
  <c r="E124" i="34" s="1"/>
  <c r="F124" i="34" s="1"/>
  <c r="E123" i="30" l="1"/>
  <c r="F123" i="30"/>
  <c r="D124" i="30" s="1"/>
  <c r="D125" i="34"/>
  <c r="E125" i="34" s="1"/>
  <c r="F125" i="34"/>
  <c r="E124" i="30" l="1"/>
  <c r="F124" i="30"/>
  <c r="D125" i="30" s="1"/>
  <c r="D126" i="34"/>
  <c r="E126" i="34" s="1"/>
  <c r="F126" i="34" s="1"/>
  <c r="E125" i="30" l="1"/>
  <c r="F125" i="30"/>
  <c r="D126" i="30" s="1"/>
  <c r="D127" i="34"/>
  <c r="E127" i="34" s="1"/>
  <c r="F127" i="34" s="1"/>
  <c r="E126" i="30" l="1"/>
  <c r="F126" i="30"/>
  <c r="D127" i="30" s="1"/>
  <c r="D128" i="34"/>
  <c r="E128" i="34" s="1"/>
  <c r="F128" i="34" s="1"/>
  <c r="E127" i="30" l="1"/>
  <c r="F127" i="30"/>
  <c r="D128" i="30" s="1"/>
  <c r="D129" i="34"/>
  <c r="E129" i="34" s="1"/>
  <c r="F129" i="34" s="1"/>
  <c r="E128" i="30" l="1"/>
  <c r="F128" i="30" s="1"/>
  <c r="D129" i="30" s="1"/>
  <c r="D130" i="34"/>
  <c r="E130" i="34" s="1"/>
  <c r="F130" i="34" s="1"/>
  <c r="E129" i="30" l="1"/>
  <c r="F129" i="30" s="1"/>
  <c r="D130" i="30" s="1"/>
  <c r="D131" i="34"/>
  <c r="E131" i="34" s="1"/>
  <c r="F131" i="34" s="1"/>
  <c r="E130" i="30" l="1"/>
  <c r="F130" i="30" s="1"/>
  <c r="D131" i="30" s="1"/>
  <c r="D132" i="34"/>
  <c r="E132" i="34" s="1"/>
  <c r="F132" i="34" s="1"/>
  <c r="E131" i="30" l="1"/>
  <c r="F131" i="30"/>
  <c r="D132" i="30" s="1"/>
  <c r="D133" i="34"/>
  <c r="E132" i="30" l="1"/>
  <c r="F132" i="30" s="1"/>
  <c r="D133" i="30" s="1"/>
  <c r="E133" i="34"/>
  <c r="D12" i="34"/>
  <c r="E133" i="30" l="1"/>
  <c r="F133" i="30" s="1"/>
  <c r="D134" i="30" s="1"/>
  <c r="F133" i="34"/>
  <c r="E12" i="34"/>
  <c r="E134" i="30" l="1"/>
  <c r="F134" i="30"/>
  <c r="D135" i="30" s="1"/>
  <c r="E135" i="30" l="1"/>
  <c r="F135" i="30"/>
  <c r="D136" i="30" s="1"/>
  <c r="C6" i="33"/>
  <c r="D14" i="33" s="1"/>
  <c r="E136" i="30" l="1"/>
  <c r="F136" i="30"/>
  <c r="D137" i="30" s="1"/>
  <c r="D110" i="32"/>
  <c r="E14" i="33"/>
  <c r="D7" i="33"/>
  <c r="D10" i="33"/>
  <c r="D4" i="33"/>
  <c r="D5" i="33"/>
  <c r="E137" i="30" l="1"/>
  <c r="F137" i="30"/>
  <c r="D138" i="30" s="1"/>
  <c r="E138" i="30" s="1"/>
  <c r="F138" i="30" s="1"/>
  <c r="D139" i="30" s="1"/>
  <c r="E139" i="30" s="1"/>
  <c r="F139" i="30" s="1"/>
  <c r="D140" i="30" s="1"/>
  <c r="E110" i="32"/>
  <c r="F14" i="33"/>
  <c r="E140" i="30" l="1"/>
  <c r="F140" i="30" s="1"/>
  <c r="D141" i="30" s="1"/>
  <c r="E141" i="30" s="1"/>
  <c r="F141" i="30" s="1"/>
  <c r="D142" i="30" s="1"/>
  <c r="E142" i="30" s="1"/>
  <c r="F142" i="30" s="1"/>
  <c r="D143" i="30" s="1"/>
  <c r="E143" i="30" s="1"/>
  <c r="F143" i="30" s="1"/>
  <c r="D144" i="30" s="1"/>
  <c r="E144" i="30" s="1"/>
  <c r="F144" i="30" s="1"/>
  <c r="D145" i="30" s="1"/>
  <c r="E145" i="30" s="1"/>
  <c r="F145" i="30" s="1"/>
  <c r="D146" i="30" s="1"/>
  <c r="E146" i="30" s="1"/>
  <c r="F146" i="30" s="1"/>
  <c r="D147" i="30" s="1"/>
  <c r="E147" i="30" s="1"/>
  <c r="F147" i="30" s="1"/>
  <c r="D148" i="30" s="1"/>
  <c r="E148" i="30" s="1"/>
  <c r="F148" i="30" s="1"/>
  <c r="D149" i="30" s="1"/>
  <c r="E149" i="30" s="1"/>
  <c r="F149" i="30" s="1"/>
  <c r="D150" i="30" s="1"/>
  <c r="E150" i="30" s="1"/>
  <c r="F150" i="30" s="1"/>
  <c r="D151" i="30" s="1"/>
  <c r="E151" i="30" s="1"/>
  <c r="F151" i="30" s="1"/>
  <c r="D152" i="30" s="1"/>
  <c r="E152" i="30" s="1"/>
  <c r="F152" i="30" s="1"/>
  <c r="D153" i="30" s="1"/>
  <c r="E153" i="30" s="1"/>
  <c r="F153" i="30" s="1"/>
  <c r="D154" i="30" s="1"/>
  <c r="E154" i="30" s="1"/>
  <c r="F154" i="30" s="1"/>
  <c r="D155" i="30" s="1"/>
  <c r="E155" i="30" s="1"/>
  <c r="F155" i="30" s="1"/>
  <c r="D156" i="30" s="1"/>
  <c r="E156" i="30" s="1"/>
  <c r="F156" i="30" s="1"/>
  <c r="D157" i="30" s="1"/>
  <c r="E157" i="30" s="1"/>
  <c r="F157" i="30" s="1"/>
  <c r="D158" i="30" s="1"/>
  <c r="E158" i="30" s="1"/>
  <c r="F158" i="30" s="1"/>
  <c r="D159" i="30" s="1"/>
  <c r="E159" i="30" s="1"/>
  <c r="F159" i="30" s="1"/>
  <c r="D160" i="30" s="1"/>
  <c r="E160" i="30" s="1"/>
  <c r="F160" i="30" s="1"/>
  <c r="D161" i="30" s="1"/>
  <c r="E161" i="30" s="1"/>
  <c r="F161" i="30" s="1"/>
  <c r="D162" i="30" s="1"/>
  <c r="E162" i="30" s="1"/>
  <c r="F162" i="30" s="1"/>
  <c r="D163" i="30" s="1"/>
  <c r="E163" i="30" s="1"/>
  <c r="F163" i="30" s="1"/>
  <c r="D164" i="30" s="1"/>
  <c r="E164" i="30" s="1"/>
  <c r="F164" i="30" s="1"/>
  <c r="D165" i="30" s="1"/>
  <c r="E165" i="30" s="1"/>
  <c r="F165" i="30" s="1"/>
  <c r="D166" i="30" s="1"/>
  <c r="F110" i="32"/>
  <c r="D15" i="33"/>
  <c r="E166" i="30" l="1"/>
  <c r="F166" i="30"/>
  <c r="D167" i="30" s="1"/>
  <c r="E167" i="30" s="1"/>
  <c r="F167" i="30" s="1"/>
  <c r="D168" i="30" s="1"/>
  <c r="E168" i="30" s="1"/>
  <c r="F168" i="30" s="1"/>
  <c r="D169" i="30" s="1"/>
  <c r="E169" i="30" s="1"/>
  <c r="F169" i="30" s="1"/>
  <c r="D170" i="30" s="1"/>
  <c r="E170" i="30" s="1"/>
  <c r="F170" i="30" s="1"/>
  <c r="D171" i="30" s="1"/>
  <c r="E171" i="30" s="1"/>
  <c r="F171" i="30" s="1"/>
  <c r="D172" i="30" s="1"/>
  <c r="E172" i="30" s="1"/>
  <c r="F172" i="30" s="1"/>
  <c r="D173" i="30" s="1"/>
  <c r="E173" i="30" s="1"/>
  <c r="F173" i="30" s="1"/>
  <c r="D174" i="30" s="1"/>
  <c r="E174" i="30" s="1"/>
  <c r="F174" i="30" s="1"/>
  <c r="D175" i="30" s="1"/>
  <c r="E175" i="30" s="1"/>
  <c r="F175" i="30" s="1"/>
  <c r="D176" i="30" s="1"/>
  <c r="E176" i="30" s="1"/>
  <c r="F176" i="30" s="1"/>
  <c r="D177" i="30" s="1"/>
  <c r="E177" i="30" s="1"/>
  <c r="F177" i="30" s="1"/>
  <c r="D178" i="30" s="1"/>
  <c r="E178" i="30" s="1"/>
  <c r="F178" i="30" s="1"/>
  <c r="D179" i="30" s="1"/>
  <c r="E179" i="30" s="1"/>
  <c r="F179" i="30" s="1"/>
  <c r="D180" i="30" s="1"/>
  <c r="E180" i="30" s="1"/>
  <c r="F180" i="30" s="1"/>
  <c r="D181" i="30" s="1"/>
  <c r="E181" i="30" s="1"/>
  <c r="F181" i="30" s="1"/>
  <c r="D182" i="30" s="1"/>
  <c r="E182" i="30" s="1"/>
  <c r="F182" i="30" s="1"/>
  <c r="D183" i="30" s="1"/>
  <c r="E183" i="30" s="1"/>
  <c r="F183" i="30" s="1"/>
  <c r="D184" i="30" s="1"/>
  <c r="D111" i="32"/>
  <c r="E15" i="33"/>
  <c r="E184" i="30" l="1"/>
  <c r="F184" i="30"/>
  <c r="D185" i="30" s="1"/>
  <c r="E185" i="30" s="1"/>
  <c r="F185" i="30" s="1"/>
  <c r="D186" i="30" s="1"/>
  <c r="E186" i="30" s="1"/>
  <c r="F186" i="30" s="1"/>
  <c r="D187" i="30" s="1"/>
  <c r="E187" i="30" s="1"/>
  <c r="F187" i="30" s="1"/>
  <c r="D188" i="30" s="1"/>
  <c r="E188" i="30" s="1"/>
  <c r="F188" i="30" s="1"/>
  <c r="D189" i="30" s="1"/>
  <c r="E189" i="30" s="1"/>
  <c r="F189" i="30" s="1"/>
  <c r="D190" i="30" s="1"/>
  <c r="E190" i="30" s="1"/>
  <c r="F190" i="30" s="1"/>
  <c r="D191" i="30" s="1"/>
  <c r="E191" i="30" s="1"/>
  <c r="F191" i="30" s="1"/>
  <c r="D192" i="30" s="1"/>
  <c r="E192" i="30" s="1"/>
  <c r="F192" i="30" s="1"/>
  <c r="D193" i="30" s="1"/>
  <c r="E111" i="32"/>
  <c r="F15" i="33"/>
  <c r="E193" i="30" l="1"/>
  <c r="F193" i="30"/>
  <c r="D194" i="30" s="1"/>
  <c r="E194" i="30" s="1"/>
  <c r="F194" i="30" s="1"/>
  <c r="D195" i="30" s="1"/>
  <c r="E195" i="30" s="1"/>
  <c r="F195" i="30" s="1"/>
  <c r="D196" i="30" s="1"/>
  <c r="E196" i="30" s="1"/>
  <c r="F196" i="30" s="1"/>
  <c r="D197" i="30" s="1"/>
  <c r="E197" i="30" s="1"/>
  <c r="F197" i="30" s="1"/>
  <c r="D198" i="30" s="1"/>
  <c r="E198" i="30" s="1"/>
  <c r="F198" i="30" s="1"/>
  <c r="D199" i="30" s="1"/>
  <c r="E199" i="30" s="1"/>
  <c r="F199" i="30" s="1"/>
  <c r="D200" i="30" s="1"/>
  <c r="E200" i="30" s="1"/>
  <c r="F200" i="30" s="1"/>
  <c r="D201" i="30" s="1"/>
  <c r="E201" i="30" s="1"/>
  <c r="F201" i="30" s="1"/>
  <c r="D202" i="30" s="1"/>
  <c r="F111" i="32"/>
  <c r="D16" i="33"/>
  <c r="E202" i="30" l="1"/>
  <c r="F202" i="30"/>
  <c r="D203" i="30" s="1"/>
  <c r="E203" i="30" s="1"/>
  <c r="F203" i="30" s="1"/>
  <c r="D204" i="30" s="1"/>
  <c r="E204" i="30" s="1"/>
  <c r="F204" i="30" s="1"/>
  <c r="D205" i="30" s="1"/>
  <c r="E205" i="30" s="1"/>
  <c r="F205" i="30" s="1"/>
  <c r="D206" i="30" s="1"/>
  <c r="E206" i="30" s="1"/>
  <c r="F206" i="30" s="1"/>
  <c r="D207" i="30" s="1"/>
  <c r="E207" i="30" s="1"/>
  <c r="F207" i="30" s="1"/>
  <c r="D208" i="30" s="1"/>
  <c r="E208" i="30" s="1"/>
  <c r="F208" i="30" s="1"/>
  <c r="D209" i="30" s="1"/>
  <c r="E209" i="30" s="1"/>
  <c r="F209" i="30" s="1"/>
  <c r="D210" i="30" s="1"/>
  <c r="E210" i="30" s="1"/>
  <c r="F210" i="30" s="1"/>
  <c r="D211" i="30" s="1"/>
  <c r="E211" i="30" s="1"/>
  <c r="F211" i="30" s="1"/>
  <c r="D212" i="30" s="1"/>
  <c r="E212" i="30" s="1"/>
  <c r="F212" i="30" s="1"/>
  <c r="D213" i="30" s="1"/>
  <c r="E213" i="30" s="1"/>
  <c r="F213" i="30" s="1"/>
  <c r="D214" i="30" s="1"/>
  <c r="E214" i="30" s="1"/>
  <c r="F214" i="30" s="1"/>
  <c r="D215" i="30" s="1"/>
  <c r="E215" i="30" s="1"/>
  <c r="F215" i="30" s="1"/>
  <c r="D216" i="30" s="1"/>
  <c r="E216" i="30" s="1"/>
  <c r="F216" i="30" s="1"/>
  <c r="D217" i="30" s="1"/>
  <c r="E217" i="30" s="1"/>
  <c r="F217" i="30" s="1"/>
  <c r="D218" i="30" s="1"/>
  <c r="E218" i="30" s="1"/>
  <c r="F218" i="30" s="1"/>
  <c r="D219" i="30" s="1"/>
  <c r="E219" i="30" s="1"/>
  <c r="F219" i="30" s="1"/>
  <c r="D220" i="30" s="1"/>
  <c r="D112" i="32"/>
  <c r="E16" i="33"/>
  <c r="E220" i="30" l="1"/>
  <c r="F220" i="30"/>
  <c r="D221" i="30" s="1"/>
  <c r="E221" i="30" s="1"/>
  <c r="F221" i="30" s="1"/>
  <c r="D222" i="30" s="1"/>
  <c r="E222" i="30" s="1"/>
  <c r="F222" i="30" s="1"/>
  <c r="D223" i="30" s="1"/>
  <c r="E223" i="30" s="1"/>
  <c r="F223" i="30" s="1"/>
  <c r="D224" i="30" s="1"/>
  <c r="E224" i="30" s="1"/>
  <c r="F224" i="30" s="1"/>
  <c r="D225" i="30" s="1"/>
  <c r="E225" i="30" s="1"/>
  <c r="F225" i="30" s="1"/>
  <c r="D226" i="30" s="1"/>
  <c r="E226" i="30" s="1"/>
  <c r="F226" i="30" s="1"/>
  <c r="D227" i="30" s="1"/>
  <c r="E227" i="30" s="1"/>
  <c r="F227" i="30" s="1"/>
  <c r="D228" i="30" s="1"/>
  <c r="E228" i="30" s="1"/>
  <c r="F228" i="30" s="1"/>
  <c r="D229" i="30" s="1"/>
  <c r="E229" i="30" s="1"/>
  <c r="F229" i="30" s="1"/>
  <c r="D230" i="30" s="1"/>
  <c r="E230" i="30" s="1"/>
  <c r="F230" i="30" s="1"/>
  <c r="D231" i="30" s="1"/>
  <c r="E231" i="30" s="1"/>
  <c r="F231" i="30" s="1"/>
  <c r="D232" i="30" s="1"/>
  <c r="E232" i="30" s="1"/>
  <c r="F232" i="30" s="1"/>
  <c r="D233" i="30" s="1"/>
  <c r="E233" i="30" s="1"/>
  <c r="F233" i="30" s="1"/>
  <c r="D234" i="30" s="1"/>
  <c r="E234" i="30" s="1"/>
  <c r="F234" i="30" s="1"/>
  <c r="D235" i="30" s="1"/>
  <c r="E235" i="30" s="1"/>
  <c r="F235" i="30" s="1"/>
  <c r="D236" i="30" s="1"/>
  <c r="E236" i="30" s="1"/>
  <c r="F236" i="30" s="1"/>
  <c r="D237" i="30" s="1"/>
  <c r="E237" i="30" s="1"/>
  <c r="F237" i="30" s="1"/>
  <c r="D238" i="30" s="1"/>
  <c r="E238" i="30" s="1"/>
  <c r="F238" i="30" s="1"/>
  <c r="D239" i="30" s="1"/>
  <c r="E239" i="30" s="1"/>
  <c r="F239" i="30" s="1"/>
  <c r="D240" i="30" s="1"/>
  <c r="E240" i="30" s="1"/>
  <c r="F240" i="30" s="1"/>
  <c r="D241" i="30" s="1"/>
  <c r="E241" i="30" s="1"/>
  <c r="F241" i="30" s="1"/>
  <c r="D242" i="30" s="1"/>
  <c r="E242" i="30" s="1"/>
  <c r="F242" i="30" s="1"/>
  <c r="D243" i="30" s="1"/>
  <c r="E243" i="30" s="1"/>
  <c r="F243" i="30" s="1"/>
  <c r="D244" i="30" s="1"/>
  <c r="E244" i="30" s="1"/>
  <c r="F244" i="30" s="1"/>
  <c r="D245" i="30" s="1"/>
  <c r="E245" i="30" s="1"/>
  <c r="F245" i="30" s="1"/>
  <c r="D246" i="30" s="1"/>
  <c r="E246" i="30" s="1"/>
  <c r="F246" i="30" s="1"/>
  <c r="D247" i="30" s="1"/>
  <c r="E247" i="30" s="1"/>
  <c r="F247" i="30" s="1"/>
  <c r="D248" i="30" s="1"/>
  <c r="E248" i="30" s="1"/>
  <c r="F248" i="30" s="1"/>
  <c r="D249" i="30" s="1"/>
  <c r="E249" i="30" s="1"/>
  <c r="F249" i="30" s="1"/>
  <c r="D250" i="30" s="1"/>
  <c r="E250" i="30" s="1"/>
  <c r="F250" i="30" s="1"/>
  <c r="D251" i="30" s="1"/>
  <c r="E251" i="30" s="1"/>
  <c r="F251" i="30" s="1"/>
  <c r="D252" i="30" s="1"/>
  <c r="E252" i="30" s="1"/>
  <c r="F252" i="30" s="1"/>
  <c r="D253" i="30" s="1"/>
  <c r="E253" i="30" s="1"/>
  <c r="F253" i="30" s="1"/>
  <c r="D254" i="30" s="1"/>
  <c r="E254" i="30" s="1"/>
  <c r="F254" i="30" s="1"/>
  <c r="D255" i="30" s="1"/>
  <c r="E255" i="30" s="1"/>
  <c r="F255" i="30" s="1"/>
  <c r="D256" i="30" s="1"/>
  <c r="E256" i="30" s="1"/>
  <c r="F256" i="30" s="1"/>
  <c r="D257" i="30" s="1"/>
  <c r="E257" i="30" s="1"/>
  <c r="F257" i="30" s="1"/>
  <c r="D258" i="30" s="1"/>
  <c r="E258" i="30" s="1"/>
  <c r="F258" i="30" s="1"/>
  <c r="D259" i="30" s="1"/>
  <c r="E259" i="30" s="1"/>
  <c r="F259" i="30" s="1"/>
  <c r="D260" i="30" s="1"/>
  <c r="E260" i="30" s="1"/>
  <c r="F260" i="30" s="1"/>
  <c r="D261" i="30" s="1"/>
  <c r="E261" i="30" s="1"/>
  <c r="F261" i="30" s="1"/>
  <c r="D262" i="30" s="1"/>
  <c r="E262" i="30" s="1"/>
  <c r="F262" i="30" s="1"/>
  <c r="D263" i="30" s="1"/>
  <c r="E263" i="30" s="1"/>
  <c r="F263" i="30" s="1"/>
  <c r="D264" i="30" s="1"/>
  <c r="E264" i="30" s="1"/>
  <c r="F264" i="30" s="1"/>
  <c r="D265" i="30" s="1"/>
  <c r="E265" i="30" s="1"/>
  <c r="F265" i="30" s="1"/>
  <c r="D266" i="30" s="1"/>
  <c r="E266" i="30" s="1"/>
  <c r="F266" i="30" s="1"/>
  <c r="D267" i="30" s="1"/>
  <c r="E267" i="30" s="1"/>
  <c r="F267" i="30" s="1"/>
  <c r="D268" i="30" s="1"/>
  <c r="E268" i="30" s="1"/>
  <c r="F268" i="30" s="1"/>
  <c r="D269" i="30" s="1"/>
  <c r="E269" i="30" s="1"/>
  <c r="F269" i="30" s="1"/>
  <c r="D270" i="30" s="1"/>
  <c r="E270" i="30" s="1"/>
  <c r="F270" i="30" s="1"/>
  <c r="D271" i="30" s="1"/>
  <c r="E271" i="30" s="1"/>
  <c r="F271" i="30" s="1"/>
  <c r="D272" i="30" s="1"/>
  <c r="E272" i="30" s="1"/>
  <c r="F272" i="30" s="1"/>
  <c r="D273" i="30" s="1"/>
  <c r="E273" i="30" s="1"/>
  <c r="F273" i="30" s="1"/>
  <c r="D274" i="30" s="1"/>
  <c r="E274" i="30" s="1"/>
  <c r="F274" i="30" s="1"/>
  <c r="D275" i="30" s="1"/>
  <c r="E275" i="30" s="1"/>
  <c r="F275" i="30" s="1"/>
  <c r="D276" i="30" s="1"/>
  <c r="E276" i="30" s="1"/>
  <c r="F276" i="30" s="1"/>
  <c r="D277" i="30" s="1"/>
  <c r="E277" i="30" s="1"/>
  <c r="F277" i="30" s="1"/>
  <c r="D278" i="30" s="1"/>
  <c r="E112" i="32"/>
  <c r="F16" i="33"/>
  <c r="E278" i="30" l="1"/>
  <c r="F278" i="30" s="1"/>
  <c r="D279" i="30" s="1"/>
  <c r="F112" i="32"/>
  <c r="D17" i="33"/>
  <c r="E279" i="30" l="1"/>
  <c r="F279" i="30" s="1"/>
  <c r="D280" i="30" s="1"/>
  <c r="D113" i="32"/>
  <c r="E17" i="33"/>
  <c r="E280" i="30" l="1"/>
  <c r="F280" i="30" s="1"/>
  <c r="D281" i="30" s="1"/>
  <c r="E113" i="32"/>
  <c r="F17" i="33"/>
  <c r="E281" i="30" l="1"/>
  <c r="F281" i="30" s="1"/>
  <c r="D282" i="30" s="1"/>
  <c r="F113" i="32"/>
  <c r="D18" i="33"/>
  <c r="E282" i="30" l="1"/>
  <c r="F282" i="30" s="1"/>
  <c r="D283" i="30" s="1"/>
  <c r="D114" i="32"/>
  <c r="E18" i="33"/>
  <c r="E283" i="30" l="1"/>
  <c r="F283" i="30" s="1"/>
  <c r="D284" i="30" s="1"/>
  <c r="E114" i="32"/>
  <c r="F18" i="33"/>
  <c r="E284" i="30" l="1"/>
  <c r="F284" i="30" s="1"/>
  <c r="D285" i="30" s="1"/>
  <c r="F114" i="32"/>
  <c r="D19" i="33"/>
  <c r="E19" i="33" s="1"/>
  <c r="F19" i="33" s="1"/>
  <c r="E285" i="30" l="1"/>
  <c r="F285" i="30" s="1"/>
  <c r="D286" i="30" s="1"/>
  <c r="D115" i="32"/>
  <c r="E115" i="32" s="1"/>
  <c r="F115" i="32" s="1"/>
  <c r="D20" i="33"/>
  <c r="E20" i="33" s="1"/>
  <c r="F20" i="33" s="1"/>
  <c r="E286" i="30" l="1"/>
  <c r="F286" i="30" s="1"/>
  <c r="D287" i="30" s="1"/>
  <c r="D116" i="32"/>
  <c r="E116" i="32" s="1"/>
  <c r="F116" i="32" s="1"/>
  <c r="D21" i="33"/>
  <c r="E21" i="33" s="1"/>
  <c r="F21" i="33" s="1"/>
  <c r="E287" i="30" l="1"/>
  <c r="F287" i="30" s="1"/>
  <c r="D288" i="30" s="1"/>
  <c r="D117" i="32"/>
  <c r="E117" i="32" s="1"/>
  <c r="F117" i="32"/>
  <c r="D22" i="33"/>
  <c r="E22" i="33" s="1"/>
  <c r="F22" i="33" s="1"/>
  <c r="E288" i="30" l="1"/>
  <c r="F288" i="30" s="1"/>
  <c r="D289" i="30" s="1"/>
  <c r="D118" i="32"/>
  <c r="E118" i="32" s="1"/>
  <c r="F118" i="32" s="1"/>
  <c r="D23" i="33"/>
  <c r="E23" i="33" s="1"/>
  <c r="F23" i="33" s="1"/>
  <c r="E289" i="30" l="1"/>
  <c r="F289" i="30" s="1"/>
  <c r="D290" i="30" s="1"/>
  <c r="D119" i="32"/>
  <c r="E119" i="32" s="1"/>
  <c r="F119" i="32" s="1"/>
  <c r="D24" i="33"/>
  <c r="E24" i="33" s="1"/>
  <c r="F24" i="33" s="1"/>
  <c r="E290" i="30" l="1"/>
  <c r="F290" i="30" s="1"/>
  <c r="D291" i="30" s="1"/>
  <c r="D120" i="32"/>
  <c r="E120" i="32" s="1"/>
  <c r="F120" i="32"/>
  <c r="D25" i="33"/>
  <c r="E25" i="33" s="1"/>
  <c r="F25" i="33" s="1"/>
  <c r="E291" i="30" l="1"/>
  <c r="F291" i="30" s="1"/>
  <c r="D292" i="30" s="1"/>
  <c r="D121" i="32"/>
  <c r="E121" i="32" s="1"/>
  <c r="F121" i="32"/>
  <c r="D26" i="33"/>
  <c r="E26" i="33" s="1"/>
  <c r="F26" i="33" s="1"/>
  <c r="E292" i="30" l="1"/>
  <c r="F292" i="30" s="1"/>
  <c r="D293" i="30" s="1"/>
  <c r="D122" i="32"/>
  <c r="D27" i="33"/>
  <c r="E27" i="33" s="1"/>
  <c r="F27" i="33" s="1"/>
  <c r="E293" i="30" l="1"/>
  <c r="F293" i="30" s="1"/>
  <c r="D294" i="30" s="1"/>
  <c r="E122" i="32"/>
  <c r="D28" i="33"/>
  <c r="E28" i="33" s="1"/>
  <c r="F28" i="33" s="1"/>
  <c r="E294" i="30" l="1"/>
  <c r="F294" i="30" s="1"/>
  <c r="D295" i="30" s="1"/>
  <c r="F122" i="32"/>
  <c r="D29" i="33"/>
  <c r="E29" i="33" s="1"/>
  <c r="F29" i="33" s="1"/>
  <c r="E295" i="30" l="1"/>
  <c r="F295" i="30" s="1"/>
  <c r="D296" i="30" s="1"/>
  <c r="D30" i="33"/>
  <c r="E30" i="33" s="1"/>
  <c r="F30" i="33" s="1"/>
  <c r="E296" i="30" l="1"/>
  <c r="F296" i="30" s="1"/>
  <c r="D297" i="30" s="1"/>
  <c r="D31" i="33"/>
  <c r="E31" i="33" s="1"/>
  <c r="F31" i="33" s="1"/>
  <c r="E297" i="30" l="1"/>
  <c r="F297" i="30" s="1"/>
  <c r="D298" i="30" s="1"/>
  <c r="D32" i="33"/>
  <c r="E32" i="33" s="1"/>
  <c r="F32" i="33" s="1"/>
  <c r="E298" i="30" l="1"/>
  <c r="F298" i="30" s="1"/>
  <c r="D299" i="30" s="1"/>
  <c r="D33" i="33"/>
  <c r="E33" i="33" s="1"/>
  <c r="F33" i="33" s="1"/>
  <c r="E299" i="30" l="1"/>
  <c r="F299" i="30" s="1"/>
  <c r="D300" i="30" s="1"/>
  <c r="D34" i="33"/>
  <c r="E34" i="33" s="1"/>
  <c r="F34" i="33" s="1"/>
  <c r="E300" i="30" l="1"/>
  <c r="F300" i="30" s="1"/>
  <c r="D301" i="30" s="1"/>
  <c r="D35" i="33"/>
  <c r="E35" i="33" s="1"/>
  <c r="F35" i="33" s="1"/>
  <c r="E301" i="30" l="1"/>
  <c r="F301" i="30" s="1"/>
  <c r="D302" i="30" s="1"/>
  <c r="D36" i="33"/>
  <c r="E36" i="33" s="1"/>
  <c r="F36" i="33" s="1"/>
  <c r="E302" i="30" l="1"/>
  <c r="F302" i="30" s="1"/>
  <c r="D303" i="30" s="1"/>
  <c r="D37" i="33"/>
  <c r="E303" i="30" l="1"/>
  <c r="F303" i="30" s="1"/>
  <c r="D304" i="30" s="1"/>
  <c r="E37" i="33"/>
  <c r="D12" i="33"/>
  <c r="E304" i="30" l="1"/>
  <c r="F304" i="30" s="1"/>
  <c r="D305" i="30" s="1"/>
  <c r="E12" i="33"/>
  <c r="F37" i="33"/>
  <c r="E305" i="30" l="1"/>
  <c r="F305" i="30" s="1"/>
  <c r="D306" i="30" s="1"/>
  <c r="E306" i="30" l="1"/>
  <c r="F306" i="30" s="1"/>
  <c r="D307" i="30" s="1"/>
  <c r="F12" i="32"/>
  <c r="D6" i="32"/>
  <c r="C7" i="32" s="1"/>
  <c r="C6" i="32" s="1"/>
  <c r="D10" i="32" s="1"/>
  <c r="D4" i="32" l="1"/>
  <c r="D7" i="32"/>
  <c r="D5" i="32"/>
  <c r="E307" i="30"/>
  <c r="F307" i="30" s="1"/>
  <c r="D308" i="30" s="1"/>
  <c r="D14" i="32"/>
  <c r="E308" i="30" l="1"/>
  <c r="F308" i="30" s="1"/>
  <c r="D309" i="30" s="1"/>
  <c r="E14" i="32"/>
  <c r="E309" i="30" l="1"/>
  <c r="F309" i="30" s="1"/>
  <c r="D310" i="30" s="1"/>
  <c r="F14" i="32"/>
  <c r="E310" i="30" l="1"/>
  <c r="F310" i="30" s="1"/>
  <c r="D311" i="30" s="1"/>
  <c r="D15" i="32"/>
  <c r="E311" i="30" l="1"/>
  <c r="F311" i="30" s="1"/>
  <c r="D312" i="30" s="1"/>
  <c r="E15" i="32"/>
  <c r="E312" i="30" l="1"/>
  <c r="F312" i="30" s="1"/>
  <c r="D313" i="30" s="1"/>
  <c r="F15" i="32"/>
  <c r="E313" i="30" l="1"/>
  <c r="F313" i="30" s="1"/>
  <c r="D314" i="30" s="1"/>
  <c r="D16" i="32"/>
  <c r="E314" i="30" l="1"/>
  <c r="E13" i="30" s="1"/>
  <c r="E16" i="32"/>
  <c r="F314" i="30" l="1"/>
  <c r="F13" i="30" s="1"/>
  <c r="F16" i="32"/>
  <c r="D17" i="32" l="1"/>
  <c r="E17" i="32" l="1"/>
  <c r="F17" i="32" l="1"/>
  <c r="D18" i="32" l="1"/>
  <c r="E18" i="32" l="1"/>
  <c r="F18" i="32" l="1"/>
  <c r="D19" i="32" l="1"/>
  <c r="E19" i="32" s="1"/>
  <c r="F19" i="32" s="1"/>
  <c r="D20" i="32" l="1"/>
  <c r="E20" i="32" s="1"/>
  <c r="F20" i="32" s="1"/>
  <c r="D21" i="32" l="1"/>
  <c r="E21" i="32" s="1"/>
  <c r="F21" i="32" s="1"/>
  <c r="D22" i="32" l="1"/>
  <c r="E22" i="32" s="1"/>
  <c r="F22" i="32" s="1"/>
  <c r="D23" i="32" l="1"/>
  <c r="E23" i="32" s="1"/>
  <c r="F23" i="32" s="1"/>
  <c r="D24" i="32" l="1"/>
  <c r="E24" i="32" s="1"/>
  <c r="F24" i="32" s="1"/>
  <c r="D25" i="32" l="1"/>
  <c r="E25" i="32" s="1"/>
  <c r="F25" i="32" s="1"/>
  <c r="D26" i="32" l="1"/>
  <c r="E26" i="32" s="1"/>
  <c r="F26" i="32" s="1"/>
  <c r="D27" i="32" l="1"/>
  <c r="E27" i="32" s="1"/>
  <c r="F27" i="32" s="1"/>
  <c r="D28" i="32" l="1"/>
  <c r="E28" i="32" s="1"/>
  <c r="F28" i="32" s="1"/>
  <c r="D29" i="32" l="1"/>
  <c r="E29" i="32" s="1"/>
  <c r="F29" i="32" s="1"/>
  <c r="D30" i="32" l="1"/>
  <c r="E30" i="32" s="1"/>
  <c r="F30" i="32" s="1"/>
  <c r="D31" i="32" l="1"/>
  <c r="E31" i="32" s="1"/>
  <c r="F31" i="32" s="1"/>
  <c r="D32" i="32" l="1"/>
  <c r="E32" i="32" s="1"/>
  <c r="F32" i="32" s="1"/>
  <c r="D33" i="32" l="1"/>
  <c r="E33" i="32" s="1"/>
  <c r="F33" i="32" s="1"/>
  <c r="D34" i="32" l="1"/>
  <c r="E34" i="32" s="1"/>
  <c r="F34" i="32" s="1"/>
  <c r="D35" i="32" l="1"/>
  <c r="E35" i="32" s="1"/>
  <c r="F35" i="32" s="1"/>
  <c r="D36" i="32" l="1"/>
  <c r="E36" i="32" s="1"/>
  <c r="F36" i="32" s="1"/>
  <c r="D37" i="32" l="1"/>
  <c r="E37" i="32" s="1"/>
  <c r="F37" i="32" s="1"/>
  <c r="D38" i="32" l="1"/>
  <c r="E38" i="32" s="1"/>
  <c r="F38" i="32" s="1"/>
  <c r="D39" i="32" l="1"/>
  <c r="E39" i="32" s="1"/>
  <c r="F39" i="32" s="1"/>
  <c r="D40" i="32" l="1"/>
  <c r="E40" i="32" s="1"/>
  <c r="F40" i="32" s="1"/>
  <c r="D41" i="32" l="1"/>
  <c r="E41" i="32" s="1"/>
  <c r="F41" i="32" s="1"/>
  <c r="D42" i="32" l="1"/>
  <c r="E42" i="32" s="1"/>
  <c r="F42" i="32" s="1"/>
  <c r="D43" i="32" l="1"/>
  <c r="E43" i="32" s="1"/>
  <c r="F43" i="32" s="1"/>
  <c r="D44" i="32" l="1"/>
  <c r="E44" i="32" s="1"/>
  <c r="F44" i="32" s="1"/>
  <c r="D45" i="32" l="1"/>
  <c r="E45" i="32" s="1"/>
  <c r="F45" i="32" s="1"/>
  <c r="D46" i="32" l="1"/>
  <c r="E46" i="32" s="1"/>
  <c r="F46" i="32" s="1"/>
  <c r="D47" i="32" l="1"/>
  <c r="E47" i="32" s="1"/>
  <c r="F47" i="32" s="1"/>
  <c r="D48" i="32" l="1"/>
  <c r="E48" i="32" s="1"/>
  <c r="F48" i="32" s="1"/>
  <c r="D49" i="32" l="1"/>
  <c r="E49" i="32" s="1"/>
  <c r="F49" i="32" s="1"/>
  <c r="D50" i="32" l="1"/>
  <c r="E50" i="32" s="1"/>
  <c r="F50" i="32" s="1"/>
  <c r="D51" i="32" l="1"/>
  <c r="E51" i="32" s="1"/>
  <c r="F51" i="32" s="1"/>
  <c r="D52" i="32" l="1"/>
  <c r="E52" i="32" s="1"/>
  <c r="F52" i="32" s="1"/>
  <c r="D53" i="32" l="1"/>
  <c r="E53" i="32" s="1"/>
  <c r="F53" i="32" s="1"/>
  <c r="D54" i="32" l="1"/>
  <c r="E54" i="32" s="1"/>
  <c r="F54" i="32" s="1"/>
  <c r="D55" i="32" l="1"/>
  <c r="E55" i="32" s="1"/>
  <c r="F55" i="32" s="1"/>
  <c r="D56" i="32" l="1"/>
  <c r="E56" i="32" s="1"/>
  <c r="F56" i="32" s="1"/>
  <c r="D57" i="32" l="1"/>
  <c r="E57" i="32" s="1"/>
  <c r="F57" i="32" s="1"/>
  <c r="D58" i="32" l="1"/>
  <c r="E58" i="32" s="1"/>
  <c r="F58" i="32" s="1"/>
  <c r="D59" i="32" l="1"/>
  <c r="E59" i="32" s="1"/>
  <c r="F59" i="32" s="1"/>
  <c r="D60" i="32" l="1"/>
  <c r="E60" i="32" s="1"/>
  <c r="F60" i="32" s="1"/>
  <c r="D61" i="32" l="1"/>
  <c r="E61" i="32" s="1"/>
  <c r="F61" i="32" s="1"/>
  <c r="D62" i="32" l="1"/>
  <c r="E62" i="32" s="1"/>
  <c r="F62" i="32" s="1"/>
  <c r="D63" i="32" l="1"/>
  <c r="E63" i="32" s="1"/>
  <c r="F63" i="32" s="1"/>
  <c r="D64" i="32" l="1"/>
  <c r="E64" i="32" s="1"/>
  <c r="F64" i="32" s="1"/>
  <c r="D65" i="32" l="1"/>
  <c r="E65" i="32" s="1"/>
  <c r="F65" i="32" s="1"/>
  <c r="D66" i="32" l="1"/>
  <c r="E66" i="32" s="1"/>
  <c r="F66" i="32" s="1"/>
  <c r="D67" i="32" l="1"/>
  <c r="E67" i="32" s="1"/>
  <c r="F67" i="32" s="1"/>
  <c r="D68" i="32" l="1"/>
  <c r="E68" i="32" s="1"/>
  <c r="F68" i="32" s="1"/>
  <c r="D69" i="32" l="1"/>
  <c r="E69" i="32" s="1"/>
  <c r="F69" i="32" s="1"/>
  <c r="D70" i="32" l="1"/>
  <c r="E70" i="32" s="1"/>
  <c r="F70" i="32" s="1"/>
  <c r="D71" i="32" l="1"/>
  <c r="E71" i="32" s="1"/>
  <c r="F71" i="32" s="1"/>
  <c r="D72" i="32" l="1"/>
  <c r="E72" i="32" s="1"/>
  <c r="F72" i="32" s="1"/>
  <c r="D73" i="32" l="1"/>
  <c r="E73" i="32" s="1"/>
  <c r="F73" i="32" s="1"/>
  <c r="D74" i="32" l="1"/>
  <c r="E74" i="32" s="1"/>
  <c r="F74" i="32" s="1"/>
  <c r="D75" i="32" l="1"/>
  <c r="E75" i="32" s="1"/>
  <c r="F75" i="32" s="1"/>
  <c r="D76" i="32" l="1"/>
  <c r="E76" i="32" s="1"/>
  <c r="F76" i="32" s="1"/>
  <c r="D77" i="32" l="1"/>
  <c r="E77" i="32" s="1"/>
  <c r="F77" i="32" s="1"/>
  <c r="D78" i="32" l="1"/>
  <c r="E78" i="32" s="1"/>
  <c r="F78" i="32" s="1"/>
  <c r="D79" i="32" l="1"/>
  <c r="E79" i="32" s="1"/>
  <c r="F79" i="32"/>
  <c r="D80" i="32" l="1"/>
  <c r="E80" i="32" s="1"/>
  <c r="F80" i="32" s="1"/>
  <c r="D81" i="32" l="1"/>
  <c r="E81" i="32" s="1"/>
  <c r="F81" i="32" s="1"/>
  <c r="D82" i="32" l="1"/>
  <c r="E82" i="32" s="1"/>
  <c r="F82" i="32" s="1"/>
  <c r="D83" i="32" l="1"/>
  <c r="E83" i="32" s="1"/>
  <c r="F83" i="32"/>
  <c r="D84" i="32" l="1"/>
  <c r="E84" i="32" s="1"/>
  <c r="F84" i="32" s="1"/>
  <c r="D85" i="32" l="1"/>
  <c r="E85" i="32" s="1"/>
  <c r="F85" i="32" s="1"/>
  <c r="D86" i="32" l="1"/>
  <c r="E86" i="32" s="1"/>
  <c r="F86" i="32" s="1"/>
  <c r="D87" i="32" l="1"/>
  <c r="E87" i="32" s="1"/>
  <c r="F87" i="32" s="1"/>
  <c r="D88" i="32" l="1"/>
  <c r="E88" i="32" s="1"/>
  <c r="F88" i="32"/>
  <c r="D89" i="32" l="1"/>
  <c r="E89" i="32" s="1"/>
  <c r="F89" i="32" s="1"/>
  <c r="D90" i="32" l="1"/>
  <c r="E90" i="32" s="1"/>
  <c r="F90" i="32" s="1"/>
  <c r="D91" i="32" l="1"/>
  <c r="E91" i="32" s="1"/>
  <c r="F91" i="32" s="1"/>
  <c r="D92" i="32" l="1"/>
  <c r="E92" i="32" s="1"/>
  <c r="F92" i="32" s="1"/>
  <c r="D93" i="32" l="1"/>
  <c r="E93" i="32" s="1"/>
  <c r="F93" i="32" s="1"/>
  <c r="D94" i="32" l="1"/>
  <c r="E94" i="32" s="1"/>
  <c r="F94" i="32" s="1"/>
  <c r="D95" i="32" l="1"/>
  <c r="E95" i="32" s="1"/>
  <c r="F95" i="32" s="1"/>
  <c r="D96" i="32" l="1"/>
  <c r="E96" i="32" s="1"/>
  <c r="F96" i="32"/>
  <c r="D97" i="32" l="1"/>
  <c r="E97" i="32" s="1"/>
  <c r="F97" i="32" s="1"/>
  <c r="D98" i="32" l="1"/>
  <c r="E98" i="32" s="1"/>
  <c r="F98" i="32" s="1"/>
  <c r="D99" i="32" l="1"/>
  <c r="E99" i="32" s="1"/>
  <c r="F99" i="32"/>
  <c r="D100" i="32" l="1"/>
  <c r="E100" i="32" s="1"/>
  <c r="F100" i="32" s="1"/>
  <c r="D101" i="32" l="1"/>
  <c r="E101" i="32" s="1"/>
  <c r="F101" i="32" s="1"/>
  <c r="D102" i="32" l="1"/>
  <c r="E102" i="32" s="1"/>
  <c r="F102" i="32" s="1"/>
  <c r="D103" i="32" l="1"/>
  <c r="E103" i="32" s="1"/>
  <c r="F103" i="32" s="1"/>
  <c r="D104" i="32" l="1"/>
  <c r="E104" i="32" s="1"/>
  <c r="F104" i="32"/>
  <c r="D105" i="32" l="1"/>
  <c r="E105" i="32" s="1"/>
  <c r="F105" i="32" s="1"/>
  <c r="D106" i="32" l="1"/>
  <c r="E106" i="32" s="1"/>
  <c r="F106" i="32" s="1"/>
  <c r="D107" i="32" l="1"/>
  <c r="E107" i="32" s="1"/>
  <c r="F107" i="32"/>
  <c r="D108" i="32" l="1"/>
  <c r="E108" i="32" s="1"/>
  <c r="F108" i="32" s="1"/>
  <c r="D109" i="32" l="1"/>
  <c r="E109" i="32" l="1"/>
  <c r="D12" i="32"/>
  <c r="E12" i="32" l="1"/>
  <c r="F109" i="32"/>
  <c r="D13" i="30" l="1"/>
</calcChain>
</file>

<file path=xl/sharedStrings.xml><?xml version="1.0" encoding="utf-8"?>
<sst xmlns="http://schemas.openxmlformats.org/spreadsheetml/2006/main" count="405" uniqueCount="87">
  <si>
    <t>INTERES SIMPLE</t>
  </si>
  <si>
    <t>i</t>
  </si>
  <si>
    <t>?</t>
  </si>
  <si>
    <t>VP</t>
  </si>
  <si>
    <t>Enganche</t>
  </si>
  <si>
    <t>Valor del coche</t>
  </si>
  <si>
    <t>VF</t>
  </si>
  <si>
    <t>T1</t>
  </si>
  <si>
    <t>T2</t>
  </si>
  <si>
    <t>PERIODO</t>
  </si>
  <si>
    <t>TIPO</t>
  </si>
  <si>
    <t>DATOS</t>
  </si>
  <si>
    <t>AÑOS</t>
  </si>
  <si>
    <t>Nper</t>
  </si>
  <si>
    <t>FORMULA</t>
  </si>
  <si>
    <t>TASAS EQUIVALENTES SIMPLES</t>
  </si>
  <si>
    <t>TASA 1</t>
  </si>
  <si>
    <t>PERIODO 1</t>
  </si>
  <si>
    <t>TASA 2</t>
  </si>
  <si>
    <t>PERIODO 2</t>
  </si>
  <si>
    <t>TASA FINAL</t>
  </si>
  <si>
    <t>A</t>
  </si>
  <si>
    <t>INTERESES</t>
  </si>
  <si>
    <t>I</t>
  </si>
  <si>
    <t>t</t>
  </si>
  <si>
    <t>T0</t>
  </si>
  <si>
    <t>T3</t>
  </si>
  <si>
    <t>p</t>
  </si>
  <si>
    <t>n</t>
  </si>
  <si>
    <t>i2</t>
  </si>
  <si>
    <t>i1</t>
  </si>
  <si>
    <t>s.a.</t>
  </si>
  <si>
    <t>s.m.</t>
  </si>
  <si>
    <t>FF</t>
  </si>
  <si>
    <t>VF2</t>
  </si>
  <si>
    <t>INTERES COMPUESTO</t>
  </si>
  <si>
    <t>FORMULAS</t>
  </si>
  <si>
    <t>anual cap bim</t>
  </si>
  <si>
    <t>anual cap mensual</t>
  </si>
  <si>
    <t>nper</t>
  </si>
  <si>
    <t>TASAS EQUIVALENTES COMPUESTAS</t>
  </si>
  <si>
    <t>CAPITALIZA 1</t>
  </si>
  <si>
    <t>CAPITALIZA 2</t>
  </si>
  <si>
    <t>anual cap sem</t>
  </si>
  <si>
    <t>anual cap quincenal</t>
  </si>
  <si>
    <t>SEM CAM TRIM</t>
  </si>
  <si>
    <t>TABLA DE AMORTIZACIÓN ORDINARIA</t>
  </si>
  <si>
    <t>Datos</t>
  </si>
  <si>
    <t>Formulas</t>
  </si>
  <si>
    <t>R</t>
  </si>
  <si>
    <t>i/p</t>
  </si>
  <si>
    <t>np</t>
  </si>
  <si>
    <t>Periodos</t>
  </si>
  <si>
    <t>N° Pago</t>
  </si>
  <si>
    <t>Pago</t>
  </si>
  <si>
    <t>Intereses</t>
  </si>
  <si>
    <t>Amortización</t>
  </si>
  <si>
    <t>Saldo Insoluto</t>
  </si>
  <si>
    <t>TABLA DE AMORTIZACIÓN PARA ANUALIDAD VENCIDA</t>
  </si>
  <si>
    <t>FONDOS DE INVERSION</t>
  </si>
  <si>
    <t>Aumento de Capital</t>
  </si>
  <si>
    <t>Interés</t>
  </si>
  <si>
    <t>Saldo</t>
  </si>
  <si>
    <t>ANUALIDADES PERPETUAS</t>
  </si>
  <si>
    <t>PAGOS DE POR VIDA</t>
  </si>
  <si>
    <t>RENTAS PERPETUAS</t>
  </si>
  <si>
    <t>N</t>
  </si>
  <si>
    <t>NPER</t>
  </si>
  <si>
    <t>ieq</t>
  </si>
  <si>
    <t>Simple Semestral</t>
  </si>
  <si>
    <t>Simple Diaria</t>
  </si>
  <si>
    <t>Año Financiero</t>
  </si>
  <si>
    <t>360 dias</t>
  </si>
  <si>
    <t>Simple Mensual</t>
  </si>
  <si>
    <t>Pagos iguales</t>
  </si>
  <si>
    <t>OPCION 2</t>
  </si>
  <si>
    <t>OPCION 1</t>
  </si>
  <si>
    <t>Año financiero a 360 dias</t>
  </si>
  <si>
    <t>Respuesta</t>
  </si>
  <si>
    <t>Simple anual</t>
  </si>
  <si>
    <t>PAGO 1</t>
  </si>
  <si>
    <t>PAGO 2</t>
  </si>
  <si>
    <t>PAGO 3</t>
  </si>
  <si>
    <t>La opcion B es la que más le conviene al ganar $2.20 en el mismo periodo</t>
  </si>
  <si>
    <t>ENGANCHE</t>
  </si>
  <si>
    <t>BIM CAP MENSUAL</t>
  </si>
  <si>
    <t>POR ENGANCHE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</si>
</sst>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$&quot;* #,##0_-;\-&quot;$&quot;* #,##0_-;_-&quot;$&quot;* &quot;-&quot;??_-;_-@_-"/>
    <numFmt numFmtId="165" formatCode="0.0000%"/>
    <numFmt numFmtId="166" formatCode="0.000"/>
    <numFmt numFmtId="167" formatCode="0.0%"/>
    <numFmt numFmtId="168" formatCode="0.00000%"/>
    <numFmt numFmtId="169" formatCode="0.000000%"/>
    <numFmt numFmtId="170" formatCode="#\ &quot;PERIODOS&quot;"/>
    <numFmt numFmtId="171" formatCode="0.000%"/>
    <numFmt numFmtId="172" formatCode="&quot;$&quot;#,##0.0000;[Red]\-&quot;$&quot;#,##0.0000"/>
    <numFmt numFmtId="173" formatCode="0.000000000000000%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9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74">
    <xf numFmtId="0" fontId="0" fillId="0" borderId="0" xfId="0"/>
    <xf numFmtId="0" fontId="0" fillId="0" borderId="0" xfId="0" applyAlignment="1">
      <alignment horizontal="center"/>
    </xf>
    <xf numFmtId="44" fontId="0" fillId="0" borderId="0" xfId="1" applyFont="1"/>
    <xf numFmtId="164" fontId="3" fillId="2" borderId="1" xfId="1" applyNumberFormat="1" applyFont="1" applyFill="1" applyBorder="1" applyAlignment="1" applyProtection="1">
      <alignment horizontal="center"/>
      <protection locked="0"/>
    </xf>
    <xf numFmtId="44" fontId="0" fillId="0" borderId="1" xfId="1" applyFont="1" applyBorder="1"/>
    <xf numFmtId="164" fontId="0" fillId="2" borderId="1" xfId="1" applyNumberFormat="1" applyFont="1" applyFill="1" applyBorder="1" applyProtection="1">
      <protection locked="0"/>
    </xf>
    <xf numFmtId="165" fontId="0" fillId="2" borderId="1" xfId="2" applyNumberFormat="1" applyFont="1" applyFill="1" applyBorder="1" applyAlignment="1" applyProtection="1">
      <alignment horizontal="center"/>
      <protection locked="0"/>
    </xf>
    <xf numFmtId="0" fontId="0" fillId="2" borderId="1" xfId="0" applyFill="1" applyBorder="1" applyAlignment="1" applyProtection="1">
      <alignment horizontal="center"/>
      <protection locked="0"/>
    </xf>
    <xf numFmtId="2" fontId="0" fillId="2" borderId="1" xfId="0" applyNumberFormat="1" applyFill="1" applyBorder="1" applyAlignment="1" applyProtection="1">
      <alignment horizontal="center"/>
      <protection locked="0"/>
    </xf>
    <xf numFmtId="0" fontId="4" fillId="3" borderId="1" xfId="0" applyFont="1" applyFill="1" applyBorder="1"/>
    <xf numFmtId="0" fontId="0" fillId="4" borderId="1" xfId="0" applyFill="1" applyBorder="1"/>
    <xf numFmtId="168" fontId="0" fillId="0" borderId="1" xfId="2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0" fillId="4" borderId="1" xfId="0" applyNumberFormat="1" applyFill="1" applyBorder="1" applyAlignment="1">
      <alignment horizontal="center"/>
    </xf>
    <xf numFmtId="0" fontId="0" fillId="5" borderId="0" xfId="0" applyFill="1"/>
    <xf numFmtId="0" fontId="0" fillId="2" borderId="0" xfId="0" applyFill="1" applyProtection="1">
      <protection locked="0"/>
    </xf>
    <xf numFmtId="0" fontId="3" fillId="5" borderId="0" xfId="0" applyFont="1" applyFill="1"/>
    <xf numFmtId="0" fontId="3" fillId="6" borderId="0" xfId="0" applyFont="1" applyFill="1"/>
    <xf numFmtId="169" fontId="3" fillId="6" borderId="0" xfId="2" applyNumberFormat="1" applyFont="1" applyFill="1"/>
    <xf numFmtId="0" fontId="3" fillId="6" borderId="0" xfId="0" applyFont="1" applyFill="1" applyAlignment="1">
      <alignment horizontal="center"/>
    </xf>
    <xf numFmtId="170" fontId="3" fillId="6" borderId="0" xfId="0" applyNumberFormat="1" applyFont="1" applyFill="1"/>
    <xf numFmtId="165" fontId="0" fillId="2" borderId="0" xfId="0" applyNumberFormat="1" applyFill="1" applyProtection="1">
      <protection locked="0"/>
    </xf>
    <xf numFmtId="44" fontId="0" fillId="0" borderId="0" xfId="0" applyNumberFormat="1"/>
    <xf numFmtId="0" fontId="4" fillId="3" borderId="8" xfId="0" applyFont="1" applyFill="1" applyBorder="1"/>
    <xf numFmtId="0" fontId="4" fillId="3" borderId="9" xfId="0" applyFont="1" applyFill="1" applyBorder="1"/>
    <xf numFmtId="0" fontId="0" fillId="4" borderId="8" xfId="0" applyFill="1" applyBorder="1"/>
    <xf numFmtId="44" fontId="0" fillId="0" borderId="9" xfId="1" applyFont="1" applyBorder="1"/>
    <xf numFmtId="168" fontId="0" fillId="0" borderId="9" xfId="2" applyNumberFormat="1" applyFont="1" applyBorder="1" applyAlignment="1">
      <alignment horizontal="center"/>
    </xf>
    <xf numFmtId="0" fontId="0" fillId="0" borderId="9" xfId="0" applyBorder="1" applyAlignment="1">
      <alignment horizontal="center"/>
    </xf>
    <xf numFmtId="2" fontId="0" fillId="0" borderId="9" xfId="0" applyNumberFormat="1" applyBorder="1" applyAlignment="1">
      <alignment horizontal="center"/>
    </xf>
    <xf numFmtId="0" fontId="0" fillId="4" borderId="10" xfId="0" applyFill="1" applyBorder="1"/>
    <xf numFmtId="0" fontId="0" fillId="0" borderId="11" xfId="0" applyBorder="1"/>
    <xf numFmtId="44" fontId="0" fillId="0" borderId="12" xfId="0" applyNumberFormat="1" applyBorder="1"/>
    <xf numFmtId="10" fontId="0" fillId="0" borderId="0" xfId="0" applyNumberFormat="1" applyAlignment="1">
      <alignment horizontal="center"/>
    </xf>
    <xf numFmtId="44" fontId="0" fillId="0" borderId="0" xfId="1" applyFont="1" applyAlignment="1">
      <alignment horizontal="center"/>
    </xf>
    <xf numFmtId="10" fontId="0" fillId="0" borderId="0" xfId="2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2" fontId="0" fillId="2" borderId="1" xfId="0" applyNumberFormat="1" applyFill="1" applyBorder="1" applyAlignment="1" applyProtection="1">
      <alignment horizontal="center"/>
    </xf>
    <xf numFmtId="0" fontId="0" fillId="0" borderId="0" xfId="2" applyNumberFormat="1" applyFont="1" applyAlignment="1">
      <alignment horizontal="center"/>
    </xf>
    <xf numFmtId="166" fontId="0" fillId="0" borderId="0" xfId="0" applyNumberFormat="1" applyAlignment="1">
      <alignment horizontal="center"/>
    </xf>
    <xf numFmtId="0" fontId="2" fillId="0" borderId="0" xfId="0" applyFont="1" applyFill="1" applyBorder="1"/>
    <xf numFmtId="44" fontId="4" fillId="0" borderId="0" xfId="1" applyFont="1" applyFill="1" applyBorder="1" applyProtection="1">
      <protection locked="0"/>
    </xf>
    <xf numFmtId="0" fontId="4" fillId="0" borderId="0" xfId="0" applyFont="1" applyFill="1" applyBorder="1"/>
    <xf numFmtId="165" fontId="4" fillId="0" borderId="0" xfId="2" applyNumberFormat="1" applyFont="1" applyFill="1" applyBorder="1" applyProtection="1">
      <protection locked="0"/>
    </xf>
    <xf numFmtId="0" fontId="4" fillId="0" borderId="0" xfId="0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Protection="1">
      <protection locked="0"/>
    </xf>
    <xf numFmtId="44" fontId="2" fillId="0" borderId="0" xfId="1" applyFont="1" applyFill="1" applyBorder="1"/>
    <xf numFmtId="44" fontId="2" fillId="0" borderId="0" xfId="1" applyFont="1" applyFill="1" applyBorder="1" applyProtection="1">
      <protection locked="0"/>
    </xf>
    <xf numFmtId="0" fontId="7" fillId="0" borderId="0" xfId="0" applyFont="1" applyFill="1" applyBorder="1" applyAlignment="1"/>
    <xf numFmtId="0" fontId="2" fillId="0" borderId="0" xfId="0" applyFont="1" applyFill="1" applyBorder="1" applyAlignment="1"/>
    <xf numFmtId="0" fontId="0" fillId="7" borderId="1" xfId="0" applyFill="1" applyBorder="1"/>
    <xf numFmtId="0" fontId="0" fillId="0" borderId="1" xfId="0" applyBorder="1"/>
    <xf numFmtId="164" fontId="0" fillId="0" borderId="1" xfId="1" applyNumberFormat="1" applyFont="1" applyBorder="1"/>
    <xf numFmtId="10" fontId="0" fillId="2" borderId="1" xfId="2" applyNumberFormat="1" applyFont="1" applyFill="1" applyBorder="1" applyProtection="1">
      <protection locked="0"/>
    </xf>
    <xf numFmtId="0" fontId="3" fillId="0" borderId="1" xfId="0" applyFont="1" applyBorder="1"/>
    <xf numFmtId="0" fontId="0" fillId="2" borderId="1" xfId="0" applyFill="1" applyBorder="1" applyProtection="1">
      <protection locked="0"/>
    </xf>
    <xf numFmtId="0" fontId="8" fillId="0" borderId="0" xfId="0" applyFont="1" applyAlignment="1"/>
    <xf numFmtId="0" fontId="0" fillId="0" borderId="0" xfId="1" applyNumberFormat="1" applyFont="1" applyAlignment="1">
      <alignment horizontal="left"/>
    </xf>
    <xf numFmtId="0" fontId="0" fillId="0" borderId="0" xfId="0" applyNumberFormat="1" applyAlignment="1">
      <alignment horizontal="left"/>
    </xf>
    <xf numFmtId="10" fontId="3" fillId="6" borderId="0" xfId="2" applyNumberFormat="1" applyFont="1" applyFill="1"/>
    <xf numFmtId="10" fontId="0" fillId="2" borderId="0" xfId="0" applyNumberFormat="1" applyFill="1" applyProtection="1">
      <protection locked="0"/>
    </xf>
    <xf numFmtId="44" fontId="3" fillId="0" borderId="1" xfId="1" applyFont="1" applyBorder="1"/>
    <xf numFmtId="10" fontId="0" fillId="0" borderId="0" xfId="0" applyNumberFormat="1"/>
    <xf numFmtId="165" fontId="0" fillId="0" borderId="0" xfId="0" applyNumberFormat="1"/>
    <xf numFmtId="0" fontId="3" fillId="6" borderId="0" xfId="0" applyFont="1" applyFill="1" applyAlignment="1">
      <alignment horizontal="center"/>
    </xf>
    <xf numFmtId="0" fontId="0" fillId="0" borderId="1" xfId="0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4" fillId="0" borderId="0" xfId="0" applyFont="1"/>
    <xf numFmtId="0" fontId="4" fillId="3" borderId="16" xfId="0" applyFont="1" applyFill="1" applyBorder="1" applyAlignment="1">
      <alignment horizontal="center"/>
    </xf>
    <xf numFmtId="0" fontId="10" fillId="0" borderId="0" xfId="0" applyFont="1"/>
    <xf numFmtId="0" fontId="2" fillId="3" borderId="8" xfId="0" applyFont="1" applyFill="1" applyBorder="1" applyAlignment="1">
      <alignment horizontal="center"/>
    </xf>
    <xf numFmtId="44" fontId="0" fillId="2" borderId="1" xfId="1" applyFont="1" applyFill="1" applyBorder="1" applyProtection="1">
      <protection locked="0"/>
    </xf>
    <xf numFmtId="0" fontId="4" fillId="0" borderId="0" xfId="0" applyFont="1" applyProtection="1">
      <protection locked="0"/>
    </xf>
    <xf numFmtId="0" fontId="11" fillId="0" borderId="0" xfId="0" applyFont="1"/>
    <xf numFmtId="0" fontId="2" fillId="0" borderId="0" xfId="0" applyFont="1"/>
    <xf numFmtId="8" fontId="11" fillId="0" borderId="0" xfId="0" applyNumberFormat="1" applyFont="1"/>
    <xf numFmtId="165" fontId="2" fillId="3" borderId="1" xfId="0" applyNumberFormat="1" applyFont="1" applyFill="1" applyBorder="1" applyAlignment="1">
      <alignment horizontal="center"/>
    </xf>
    <xf numFmtId="169" fontId="0" fillId="0" borderId="9" xfId="0" applyNumberFormat="1" applyBorder="1"/>
    <xf numFmtId="169" fontId="2" fillId="0" borderId="0" xfId="2" applyNumberFormat="1" applyFont="1" applyFill="1" applyBorder="1"/>
    <xf numFmtId="8" fontId="12" fillId="0" borderId="0" xfId="0" applyNumberFormat="1" applyFont="1" applyAlignment="1">
      <alignment horizontal="center"/>
    </xf>
    <xf numFmtId="165" fontId="0" fillId="2" borderId="1" xfId="0" applyNumberFormat="1" applyFill="1" applyBorder="1" applyAlignment="1" applyProtection="1">
      <alignment horizontal="center"/>
      <protection locked="0"/>
    </xf>
    <xf numFmtId="165" fontId="0" fillId="0" borderId="9" xfId="0" applyNumberFormat="1" applyBorder="1"/>
    <xf numFmtId="10" fontId="4" fillId="0" borderId="0" xfId="0" applyNumberFormat="1" applyFont="1"/>
    <xf numFmtId="8" fontId="4" fillId="0" borderId="0" xfId="0" applyNumberFormat="1" applyFont="1"/>
    <xf numFmtId="0" fontId="2" fillId="3" borderId="10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1" fontId="0" fillId="0" borderId="12" xfId="3" applyNumberFormat="1" applyFont="1" applyBorder="1" applyAlignment="1">
      <alignment horizontal="center"/>
    </xf>
    <xf numFmtId="0" fontId="3" fillId="8" borderId="17" xfId="0" applyFont="1" applyFill="1" applyBorder="1" applyAlignment="1">
      <alignment horizontal="center"/>
    </xf>
    <xf numFmtId="44" fontId="3" fillId="8" borderId="18" xfId="1" applyFont="1" applyFill="1" applyBorder="1" applyAlignment="1">
      <alignment horizontal="center"/>
    </xf>
    <xf numFmtId="44" fontId="3" fillId="8" borderId="18" xfId="1" applyFont="1" applyFill="1" applyBorder="1"/>
    <xf numFmtId="8" fontId="3" fillId="8" borderId="18" xfId="1" applyNumberFormat="1" applyFont="1" applyFill="1" applyBorder="1"/>
    <xf numFmtId="8" fontId="3" fillId="8" borderId="19" xfId="0" applyNumberFormat="1" applyFont="1" applyFill="1" applyBorder="1"/>
    <xf numFmtId="0" fontId="2" fillId="3" borderId="20" xfId="0" applyFont="1" applyFill="1" applyBorder="1" applyAlignment="1">
      <alignment horizontal="center"/>
    </xf>
    <xf numFmtId="0" fontId="2" fillId="3" borderId="21" xfId="0" applyFont="1" applyFill="1" applyBorder="1" applyAlignment="1">
      <alignment horizontal="center"/>
    </xf>
    <xf numFmtId="0" fontId="2" fillId="3" borderId="22" xfId="0" applyFont="1" applyFill="1" applyBorder="1" applyAlignment="1">
      <alignment horizontal="center"/>
    </xf>
    <xf numFmtId="0" fontId="0" fillId="0" borderId="13" xfId="0" applyBorder="1"/>
    <xf numFmtId="4" fontId="0" fillId="0" borderId="0" xfId="0" applyNumberFormat="1" applyAlignment="1">
      <alignment horizontal="center"/>
    </xf>
    <xf numFmtId="8" fontId="0" fillId="0" borderId="0" xfId="0" applyNumberFormat="1" applyAlignment="1">
      <alignment horizontal="center"/>
    </xf>
    <xf numFmtId="0" fontId="6" fillId="0" borderId="0" xfId="0" applyFont="1" applyAlignment="1">
      <alignment vertical="center"/>
    </xf>
    <xf numFmtId="8" fontId="0" fillId="0" borderId="9" xfId="1" applyNumberFormat="1" applyFont="1" applyBorder="1"/>
    <xf numFmtId="44" fontId="11" fillId="0" borderId="0" xfId="1" applyFont="1"/>
    <xf numFmtId="0" fontId="2" fillId="3" borderId="16" xfId="0" applyFont="1" applyFill="1" applyBorder="1" applyAlignment="1">
      <alignment horizontal="center"/>
    </xf>
    <xf numFmtId="44" fontId="3" fillId="8" borderId="19" xfId="0" applyNumberFormat="1" applyFont="1" applyFill="1" applyBorder="1"/>
    <xf numFmtId="8" fontId="0" fillId="0" borderId="0" xfId="0" applyNumberFormat="1"/>
    <xf numFmtId="10" fontId="0" fillId="0" borderId="1" xfId="0" applyNumberFormat="1" applyBorder="1"/>
    <xf numFmtId="172" fontId="0" fillId="0" borderId="0" xfId="0" applyNumberFormat="1"/>
    <xf numFmtId="0" fontId="3" fillId="0" borderId="0" xfId="0" applyFont="1" applyAlignment="1">
      <alignment horizontal="center"/>
    </xf>
    <xf numFmtId="0" fontId="0" fillId="0" borderId="0" xfId="0" applyProtection="1">
      <protection locked="0"/>
    </xf>
    <xf numFmtId="0" fontId="2" fillId="3" borderId="8" xfId="0" applyFont="1" applyFill="1" applyBorder="1" applyAlignment="1">
      <alignment horizontal="left"/>
    </xf>
    <xf numFmtId="0" fontId="2" fillId="3" borderId="10" xfId="0" applyFont="1" applyFill="1" applyBorder="1" applyAlignment="1">
      <alignment horizontal="left"/>
    </xf>
    <xf numFmtId="10" fontId="2" fillId="3" borderId="1" xfId="2" applyNumberFormat="1" applyFont="1" applyFill="1" applyBorder="1" applyAlignment="1">
      <alignment horizontal="center"/>
    </xf>
    <xf numFmtId="10" fontId="0" fillId="0" borderId="9" xfId="2" applyNumberFormat="1" applyFont="1" applyBorder="1"/>
    <xf numFmtId="10" fontId="0" fillId="2" borderId="1" xfId="2" applyNumberFormat="1" applyFont="1" applyFill="1" applyBorder="1" applyAlignment="1" applyProtection="1">
      <alignment horizontal="center"/>
      <protection locked="0"/>
    </xf>
    <xf numFmtId="1" fontId="0" fillId="2" borderId="1" xfId="0" applyNumberFormat="1" applyFill="1" applyBorder="1" applyAlignment="1" applyProtection="1">
      <alignment horizontal="center"/>
      <protection locked="0"/>
    </xf>
    <xf numFmtId="1" fontId="0" fillId="0" borderId="9" xfId="0" applyNumberFormat="1" applyBorder="1" applyAlignment="1">
      <alignment horizontal="center"/>
    </xf>
    <xf numFmtId="0" fontId="9" fillId="0" borderId="0" xfId="0" applyFont="1" applyAlignment="1">
      <alignment horizontal="center"/>
    </xf>
    <xf numFmtId="10" fontId="0" fillId="0" borderId="1" xfId="0" applyNumberFormat="1" applyBorder="1" applyAlignment="1">
      <alignment horizontal="center"/>
    </xf>
    <xf numFmtId="10" fontId="0" fillId="0" borderId="1" xfId="2" applyNumberFormat="1" applyFont="1" applyBorder="1" applyAlignment="1">
      <alignment horizontal="center"/>
    </xf>
    <xf numFmtId="0" fontId="3" fillId="0" borderId="0" xfId="1" applyNumberFormat="1" applyFont="1" applyAlignment="1">
      <alignment horizontal="center"/>
    </xf>
    <xf numFmtId="0" fontId="3" fillId="0" borderId="0" xfId="0" applyNumberFormat="1" applyFont="1" applyAlignment="1">
      <alignment horizontal="center"/>
    </xf>
    <xf numFmtId="44" fontId="0" fillId="0" borderId="1" xfId="0" applyNumberFormat="1" applyBorder="1"/>
    <xf numFmtId="44" fontId="0" fillId="9" borderId="1" xfId="0" applyNumberFormat="1" applyFill="1" applyBorder="1"/>
    <xf numFmtId="0" fontId="0" fillId="9" borderId="1" xfId="0" applyFill="1" applyBorder="1"/>
    <xf numFmtId="44" fontId="0" fillId="0" borderId="1" xfId="1" applyFont="1" applyBorder="1" applyAlignment="1">
      <alignment horizontal="center"/>
    </xf>
    <xf numFmtId="171" fontId="0" fillId="0" borderId="1" xfId="2" applyNumberFormat="1" applyFont="1" applyBorder="1" applyAlignment="1">
      <alignment horizontal="center"/>
    </xf>
    <xf numFmtId="0" fontId="0" fillId="0" borderId="1" xfId="1" applyNumberFormat="1" applyFont="1" applyBorder="1" applyAlignment="1">
      <alignment horizontal="left"/>
    </xf>
    <xf numFmtId="0" fontId="0" fillId="0" borderId="1" xfId="0" applyNumberFormat="1" applyBorder="1" applyAlignment="1">
      <alignment horizontal="left"/>
    </xf>
    <xf numFmtId="0" fontId="0" fillId="0" borderId="1" xfId="1" applyNumberFormat="1" applyFont="1" applyBorder="1" applyAlignment="1">
      <alignment horizontal="center"/>
    </xf>
    <xf numFmtId="0" fontId="0" fillId="0" borderId="0" xfId="0" applyAlignment="1">
      <alignment horizontal="center"/>
    </xf>
    <xf numFmtId="165" fontId="0" fillId="0" borderId="1" xfId="2" applyNumberFormat="1" applyFont="1" applyBorder="1" applyAlignment="1">
      <alignment horizontal="center"/>
    </xf>
    <xf numFmtId="14" fontId="0" fillId="0" borderId="1" xfId="0" applyNumberFormat="1" applyBorder="1"/>
    <xf numFmtId="0" fontId="0" fillId="4" borderId="0" xfId="0" applyFill="1" applyBorder="1"/>
    <xf numFmtId="165" fontId="0" fillId="0" borderId="1" xfId="0" applyNumberFormat="1" applyBorder="1"/>
    <xf numFmtId="167" fontId="0" fillId="0" borderId="1" xfId="2" applyNumberFormat="1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44" fontId="0" fillId="2" borderId="1" xfId="1" applyFont="1" applyFill="1" applyBorder="1"/>
    <xf numFmtId="8" fontId="0" fillId="2" borderId="1" xfId="1" applyNumberFormat="1" applyFont="1" applyFill="1" applyBorder="1" applyProtection="1">
      <protection locked="0"/>
    </xf>
    <xf numFmtId="8" fontId="0" fillId="0" borderId="0" xfId="0" applyNumberFormat="1" applyProtection="1">
      <protection locked="0"/>
    </xf>
    <xf numFmtId="9" fontId="0" fillId="0" borderId="0" xfId="2" applyFont="1"/>
    <xf numFmtId="10" fontId="0" fillId="0" borderId="0" xfId="2" applyNumberFormat="1" applyFont="1"/>
    <xf numFmtId="165" fontId="0" fillId="0" borderId="0" xfId="2" applyNumberFormat="1" applyFont="1"/>
    <xf numFmtId="0" fontId="11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2" fontId="11" fillId="0" borderId="0" xfId="0" applyNumberFormat="1" applyFont="1" applyAlignment="1">
      <alignment horizontal="center"/>
    </xf>
    <xf numFmtId="44" fontId="0" fillId="2" borderId="1" xfId="1" applyNumberFormat="1" applyFont="1" applyFill="1" applyBorder="1" applyProtection="1">
      <protection locked="0"/>
    </xf>
    <xf numFmtId="173" fontId="0" fillId="0" borderId="0" xfId="0" applyNumberFormat="1"/>
    <xf numFmtId="16" fontId="0" fillId="0" borderId="0" xfId="0" applyNumberFormat="1"/>
    <xf numFmtId="9" fontId="0" fillId="9" borderId="0" xfId="2" applyFont="1" applyFill="1"/>
    <xf numFmtId="0" fontId="6" fillId="0" borderId="0" xfId="0" applyFont="1" applyAlignment="1">
      <alignment horizontal="center" vertical="center"/>
    </xf>
    <xf numFmtId="44" fontId="0" fillId="0" borderId="3" xfId="0" applyNumberFormat="1" applyBorder="1" applyAlignment="1">
      <alignment horizontal="center"/>
    </xf>
    <xf numFmtId="44" fontId="0" fillId="0" borderId="4" xfId="0" applyNumberForma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3" fillId="0" borderId="14" xfId="0" applyFont="1" applyBorder="1" applyAlignment="1">
      <alignment horizontal="center"/>
    </xf>
    <xf numFmtId="0" fontId="15" fillId="0" borderId="0" xfId="0" applyFont="1"/>
  </cellXfs>
  <cellStyles count="4">
    <cellStyle name="Millares" xfId="3" builtinId="3"/>
    <cellStyle name="Moneda" xfId="1" builtinId="4"/>
    <cellStyle name="Normal" xfId="0" builtinId="0"/>
    <cellStyle name="Porcentaje" xfId="2" builtinId="5"/>
  </cellStyles>
  <dxfs count="14"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patternFill patternType="solid"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patternFill patternType="solid"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patternFill patternType="solid"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patternFill patternType="solid"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patternFill patternType="solid"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patternFill patternType="solid"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patternFill patternType="solid"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0</xdr:rowOff>
    </xdr:from>
    <xdr:to>
      <xdr:col>7</xdr:col>
      <xdr:colOff>784860</xdr:colOff>
      <xdr:row>7</xdr:row>
      <xdr:rowOff>129540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224C9056-9B02-40BD-9891-D4D309DF5974}"/>
            </a:ext>
          </a:extLst>
        </xdr:cNvPr>
        <xdr:cNvSpPr txBox="1"/>
      </xdr:nvSpPr>
      <xdr:spPr>
        <a:xfrm>
          <a:off x="7620" y="365760"/>
          <a:ext cx="6812280" cy="10439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¿Cuál será la tasa de interés anual simple si usted adquiere un automóvil el día 15 de septiembre cuyo valor total es de $185,000, pagando un enganche del 40% del valor de la unidad en ese momento, y saldando la operación con un pago de $114,080 el día 24 de diciembre del mismo año?</a:t>
          </a:r>
          <a:endParaRPr lang="es-MX" sz="12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MX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217714</xdr:colOff>
      <xdr:row>1</xdr:row>
      <xdr:rowOff>99060</xdr:rowOff>
    </xdr:from>
    <xdr:to>
      <xdr:col>15</xdr:col>
      <xdr:colOff>210094</xdr:colOff>
      <xdr:row>9</xdr:row>
      <xdr:rowOff>117613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55F4D4EC-DC25-44B3-8A00-D29600D386DE}"/>
            </a:ext>
          </a:extLst>
        </xdr:cNvPr>
        <xdr:cNvSpPr txBox="1"/>
      </xdr:nvSpPr>
      <xdr:spPr>
        <a:xfrm>
          <a:off x="6024154" y="365760"/>
          <a:ext cx="7124700" cy="149683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 algn="l"/>
          <a:r>
            <a:rPr lang="es-MX" sz="2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Identificar</a:t>
          </a:r>
          <a:r>
            <a:rPr lang="es-MX" sz="2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el valor presente de la deuda de una empresa que suscribe a 22.52% anual capitalizable mensualmente si debe realizar pagos mensuales de $660 por los próximos 6 meses.</a:t>
          </a:r>
          <a:endParaRPr lang="es-MX" sz="4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396240</xdr:colOff>
      <xdr:row>0</xdr:row>
      <xdr:rowOff>327660</xdr:rowOff>
    </xdr:from>
    <xdr:to>
      <xdr:col>15</xdr:col>
      <xdr:colOff>263435</xdr:colOff>
      <xdr:row>14</xdr:row>
      <xdr:rowOff>15240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3185FCA2-7E1B-4234-A347-6D789081B4AA}"/>
            </a:ext>
          </a:extLst>
        </xdr:cNvPr>
        <xdr:cNvSpPr txBox="1"/>
      </xdr:nvSpPr>
      <xdr:spPr>
        <a:xfrm>
          <a:off x="6835140" y="327660"/>
          <a:ext cx="7144295" cy="2438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 algn="l"/>
          <a:r>
            <a:rPr lang="es-MX" sz="2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Una empresa desea invertir en un instrumento con aportaciones semanales de $450,000 con la finalidad de reunir capital para la compra de un equipo con valor de $20 mdp. Si el tiempo del instrumento que le ofrece el banco es de 36 semanas. ¿A qué tasa deberá adquirir su producto de inversión para adquirir su equipo deseado?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15</xdr:col>
      <xdr:colOff>11975</xdr:colOff>
      <xdr:row>15</xdr:row>
      <xdr:rowOff>53340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9672228B-7707-41FA-B930-5D36BC2A5C3C}"/>
            </a:ext>
          </a:extLst>
        </xdr:cNvPr>
        <xdr:cNvSpPr txBox="1"/>
      </xdr:nvSpPr>
      <xdr:spPr>
        <a:xfrm>
          <a:off x="5646420" y="464820"/>
          <a:ext cx="7144295" cy="2438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 algn="l"/>
          <a:r>
            <a:rPr lang="es-MX" sz="2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¿Cuál es el monto que deberá invertir una persona en un instrumento de interés compuesto para que cada mes reciba una pensión de $30,000 pesos durante el resto de su vida? La tasa a la que invierte en este fondo es de 18.45% anual capitalizable semestral.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257287</xdr:colOff>
      <xdr:row>1</xdr:row>
      <xdr:rowOff>34515</xdr:rowOff>
    </xdr:from>
    <xdr:to>
      <xdr:col>17</xdr:col>
      <xdr:colOff>508747</xdr:colOff>
      <xdr:row>16</xdr:row>
      <xdr:rowOff>22861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D0DAC58-746A-47A7-AC67-9E05F5F58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924" t="27040" r="9030" b="44957"/>
        <a:stretch/>
      </xdr:blipFill>
      <xdr:spPr>
        <a:xfrm>
          <a:off x="9024769" y="303456"/>
          <a:ext cx="6562613" cy="2848087"/>
        </a:xfrm>
        <a:prstGeom prst="rect">
          <a:avLst/>
        </a:prstGeom>
      </xdr:spPr>
    </xdr:pic>
    <xdr:clientData/>
  </xdr:twoCellAnchor>
  <xdr:twoCellAnchor editAs="oneCell">
    <xdr:from>
      <xdr:col>9</xdr:col>
      <xdr:colOff>309283</xdr:colOff>
      <xdr:row>17</xdr:row>
      <xdr:rowOff>63874</xdr:rowOff>
    </xdr:from>
    <xdr:to>
      <xdr:col>16</xdr:col>
      <xdr:colOff>785533</xdr:colOff>
      <xdr:row>38</xdr:row>
      <xdr:rowOff>166968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BF4588E-F0B6-41F1-BF97-9C871024F7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9850" t="36811" r="7232" b="24778"/>
        <a:stretch/>
      </xdr:blipFill>
      <xdr:spPr>
        <a:xfrm>
          <a:off x="9076765" y="3371850"/>
          <a:ext cx="5998509" cy="386827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138954</xdr:colOff>
      <xdr:row>1</xdr:row>
      <xdr:rowOff>99732</xdr:rowOff>
    </xdr:from>
    <xdr:to>
      <xdr:col>16</xdr:col>
      <xdr:colOff>615204</xdr:colOff>
      <xdr:row>22</xdr:row>
      <xdr:rowOff>32497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EF9F28B-D307-446C-8646-7AF98B3698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850" t="36811" r="7232" b="24778"/>
        <a:stretch/>
      </xdr:blipFill>
      <xdr:spPr>
        <a:xfrm>
          <a:off x="8906436" y="368673"/>
          <a:ext cx="5998509" cy="386827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678873</xdr:colOff>
      <xdr:row>11</xdr:row>
      <xdr:rowOff>66828</xdr:rowOff>
    </xdr:from>
    <xdr:to>
      <xdr:col>24</xdr:col>
      <xdr:colOff>423759</xdr:colOff>
      <xdr:row>26</xdr:row>
      <xdr:rowOff>69272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6701D4C-BC85-4488-B670-E19A1CE08D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679" t="53775" r="14191" b="19783"/>
        <a:stretch/>
      </xdr:blipFill>
      <xdr:spPr>
        <a:xfrm>
          <a:off x="7273637" y="2283555"/>
          <a:ext cx="13203382" cy="2731790"/>
        </a:xfrm>
        <a:prstGeom prst="rect">
          <a:avLst/>
        </a:prstGeom>
      </xdr:spPr>
    </xdr:pic>
    <xdr:clientData/>
  </xdr:twoCellAnchor>
  <xdr:twoCellAnchor editAs="oneCell">
    <xdr:from>
      <xdr:col>8</xdr:col>
      <xdr:colOff>-1</xdr:colOff>
      <xdr:row>0</xdr:row>
      <xdr:rowOff>27708</xdr:rowOff>
    </xdr:from>
    <xdr:to>
      <xdr:col>19</xdr:col>
      <xdr:colOff>471053</xdr:colOff>
      <xdr:row>10</xdr:row>
      <xdr:rowOff>55417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DBF151A-C8CC-4ED3-8FA3-484EB00B98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4094" t="49568" r="26733" b="30497"/>
        <a:stretch/>
      </xdr:blipFill>
      <xdr:spPr>
        <a:xfrm>
          <a:off x="7384472" y="27708"/>
          <a:ext cx="8991601" cy="20504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0</xdr:rowOff>
    </xdr:from>
    <xdr:to>
      <xdr:col>7</xdr:col>
      <xdr:colOff>784860</xdr:colOff>
      <xdr:row>6</xdr:row>
      <xdr:rowOff>119269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1734739-4E65-45AA-8B0D-D1A6C3116E4F}"/>
            </a:ext>
          </a:extLst>
        </xdr:cNvPr>
        <xdr:cNvSpPr txBox="1"/>
      </xdr:nvSpPr>
      <xdr:spPr>
        <a:xfrm>
          <a:off x="7620" y="371061"/>
          <a:ext cx="6813605" cy="86139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 hangingPunct="0"/>
          <a:r>
            <a:rPr lang="es-ES_tradnl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¿Qué cantidad de dinero, colocada en una inversión de renta fija el 12 de marzo</a:t>
          </a:r>
          <a:r>
            <a:rPr lang="es-ES_tradnl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del 2020</a:t>
          </a:r>
          <a:r>
            <a:rPr lang="es-ES_tradnl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y que se retiró el 31 de enero</a:t>
          </a:r>
          <a:r>
            <a:rPr lang="es-ES_tradnl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del 2021 y </a:t>
          </a:r>
          <a:r>
            <a:rPr lang="es-ES_tradnl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que paga 3.5% de interés simple semestral que</a:t>
          </a:r>
          <a:r>
            <a:rPr lang="es-ES_tradnl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ya con </a:t>
          </a:r>
          <a:r>
            <a:rPr lang="es-ES_tradnl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intereses</a:t>
          </a:r>
          <a:r>
            <a:rPr lang="es-ES_tradnl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produce</a:t>
          </a:r>
          <a:r>
            <a:rPr lang="es-ES_tradnl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$109,000? </a:t>
          </a:r>
          <a:endParaRPr lang="es-MX" sz="12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994</xdr:colOff>
      <xdr:row>1</xdr:row>
      <xdr:rowOff>165652</xdr:rowOff>
    </xdr:from>
    <xdr:to>
      <xdr:col>7</xdr:col>
      <xdr:colOff>778234</xdr:colOff>
      <xdr:row>8</xdr:row>
      <xdr:rowOff>79514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9902700B-030E-4207-9E43-BA619E11CB64}"/>
            </a:ext>
          </a:extLst>
        </xdr:cNvPr>
        <xdr:cNvSpPr txBox="1"/>
      </xdr:nvSpPr>
      <xdr:spPr>
        <a:xfrm>
          <a:off x="994" y="351182"/>
          <a:ext cx="6985883" cy="12125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 hangingPunct="0"/>
          <a:r>
            <a:rPr lang="es-ES_tradn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Suponga que tiene 2 opciones para liquidar un adeudo:</a:t>
          </a:r>
          <a:endParaRPr lang="es-MX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1" hangingPunct="0"/>
          <a:r>
            <a:rPr lang="es-ES_tradn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</a:t>
          </a:r>
          <a:r>
            <a:rPr lang="es-ES_tradn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_tradn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Pagar $10,000 a los 5 meses y 5,000 a los 12 meses</a:t>
          </a:r>
        </a:p>
        <a:p>
          <a:pPr lvl="1" hangingPunct="0"/>
          <a:r>
            <a:rPr lang="es-ES_tradn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 Hacer tres pagos iguales "$x" a los 3, 6 y 9 meses.</a:t>
          </a:r>
          <a:endParaRPr lang="es-MX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r>
            <a:rPr lang="es-ES_tradn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¿De cuánto deberían ser los pagos "x" para que las opciones fueran equivalentes a</a:t>
          </a:r>
          <a:r>
            <a:rPr lang="es-ES_tradn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valor total de los pagos </a:t>
          </a:r>
          <a:r>
            <a:rPr lang="es-ES_tradn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 la tasa de interés es del 8% semestral simple? Tome como fecha focal t=0</a:t>
          </a:r>
          <a:endParaRPr lang="es-MX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0</xdr:rowOff>
    </xdr:from>
    <xdr:to>
      <xdr:col>7</xdr:col>
      <xdr:colOff>784860</xdr:colOff>
      <xdr:row>9</xdr:row>
      <xdr:rowOff>175260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7C40DF38-51DB-4805-93F6-7A161DC23B07}"/>
            </a:ext>
          </a:extLst>
        </xdr:cNvPr>
        <xdr:cNvSpPr txBox="1"/>
      </xdr:nvSpPr>
      <xdr:spPr>
        <a:xfrm>
          <a:off x="7620" y="365760"/>
          <a:ext cx="6736080" cy="14554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 algn="l"/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Una persona debe $75,000 con vencimiento a 36 meses y una tasa del 13% simple anual y $42,000 con vencimiento a 14 meses y una tasa de 14.5% simple anual. Propone pagar su deuda mediante dos pagos iguales, uno</a:t>
          </a:r>
          <a:r>
            <a:rPr lang="es-ES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en ese momento y otro </a:t>
          </a:r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 meses después.</a:t>
          </a:r>
        </a:p>
        <a:p>
          <a:pPr lvl="0" algn="l"/>
          <a:endParaRPr lang="es-MX" sz="1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1" algn="l"/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Determine el valor de los nuevos pagos si la tasa de renegociación es del 15.75% simple anual (tómese como fecha focal dentro de un año).</a:t>
          </a:r>
          <a:endParaRPr lang="es-MX" sz="2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0</xdr:rowOff>
    </xdr:from>
    <xdr:to>
      <xdr:col>7</xdr:col>
      <xdr:colOff>13252</xdr:colOff>
      <xdr:row>9</xdr:row>
      <xdr:rowOff>175260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FF8E2210-3836-45CC-BE30-E19084564662}"/>
            </a:ext>
          </a:extLst>
        </xdr:cNvPr>
        <xdr:cNvSpPr txBox="1"/>
      </xdr:nvSpPr>
      <xdr:spPr>
        <a:xfrm>
          <a:off x="7620" y="371061"/>
          <a:ext cx="6141389" cy="147397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eaLnBrk="1" fontAlgn="auto" latinLnBrk="0" hangingPunct="1"/>
          <a:r>
            <a:rPr lang="es-ES_tradnl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¿Cuál será el valor final de una inversión</a:t>
          </a:r>
          <a:r>
            <a:rPr lang="es-ES_tradnl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realizada a 13.42% anual capitalizable bimestral si invierte $10,800 a 24 meses?</a:t>
          </a:r>
          <a:endParaRPr lang="es-MX" sz="2000">
            <a:effectLst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0</xdr:rowOff>
    </xdr:from>
    <xdr:to>
      <xdr:col>7</xdr:col>
      <xdr:colOff>13252</xdr:colOff>
      <xdr:row>9</xdr:row>
      <xdr:rowOff>175260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3CB5C4E4-96B8-4445-9211-DABDF603A4F7}"/>
            </a:ext>
          </a:extLst>
        </xdr:cNvPr>
        <xdr:cNvSpPr txBox="1"/>
      </xdr:nvSpPr>
      <xdr:spPr>
        <a:xfrm>
          <a:off x="7620" y="365760"/>
          <a:ext cx="6436912" cy="14554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eaLnBrk="1" fontAlgn="auto" latinLnBrk="0" hangingPunct="1"/>
          <a:r>
            <a:rPr lang="es-ES_tradnl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¿Cuál será el valor final de una inversión</a:t>
          </a:r>
          <a:r>
            <a:rPr lang="es-ES_tradnl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realiazada a 11.02% anual capitalizable semestral si invierte $150,000 a 10 quincenas?</a:t>
          </a:r>
        </a:p>
        <a:p>
          <a:pPr eaLnBrk="1" fontAlgn="auto" latinLnBrk="0" hangingPunct="1"/>
          <a:endParaRPr lang="es-ES_tradnl" sz="16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s-ES_tradnl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¿Cuántos intereses ganó esta inversión?</a:t>
          </a:r>
          <a:endParaRPr lang="es-MX" sz="2000">
            <a:effectLst/>
          </a:endParaRPr>
        </a:p>
      </xdr:txBody>
    </xdr:sp>
    <xdr:clientData/>
  </xdr:twoCellAnchor>
  <xdr:twoCellAnchor>
    <xdr:from>
      <xdr:col>10</xdr:col>
      <xdr:colOff>7620</xdr:colOff>
      <xdr:row>2</xdr:row>
      <xdr:rowOff>16137</xdr:rowOff>
    </xdr:from>
    <xdr:to>
      <xdr:col>18</xdr:col>
      <xdr:colOff>147723</xdr:colOff>
      <xdr:row>10</xdr:row>
      <xdr:rowOff>12103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DAED94BC-B2C2-4747-80D8-0F70C098BB7A}"/>
            </a:ext>
          </a:extLst>
        </xdr:cNvPr>
        <xdr:cNvSpPr txBox="1"/>
      </xdr:nvSpPr>
      <xdr:spPr>
        <a:xfrm>
          <a:off x="8954396" y="374725"/>
          <a:ext cx="6451256" cy="14303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eaLnBrk="1" fontAlgn="auto" latinLnBrk="0" hangingPunct="1"/>
          <a:r>
            <a:rPr lang="es-ES_tradnl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¿Cuál será el valor final de una inversión</a:t>
          </a:r>
          <a:r>
            <a:rPr lang="es-ES_tradnl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realiazada a 11.02% anual capitalizable semestral si invierte $150,000 a 10 quincenas?</a:t>
          </a:r>
        </a:p>
        <a:p>
          <a:pPr eaLnBrk="1" fontAlgn="auto" latinLnBrk="0" hangingPunct="1"/>
          <a:endParaRPr lang="es-ES_tradnl" sz="16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s-ES_tradnl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Ejemplo de clase, transformar periodo a su equivalente en semestres para no modificar la tasa</a:t>
          </a:r>
          <a:endParaRPr lang="es-MX" sz="2000">
            <a:effectLst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0</xdr:rowOff>
    </xdr:from>
    <xdr:to>
      <xdr:col>7</xdr:col>
      <xdr:colOff>13252</xdr:colOff>
      <xdr:row>9</xdr:row>
      <xdr:rowOff>175260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71122B1-DADA-4B26-A490-7809F6E9CF4E}"/>
            </a:ext>
          </a:extLst>
        </xdr:cNvPr>
        <xdr:cNvSpPr txBox="1"/>
      </xdr:nvSpPr>
      <xdr:spPr>
        <a:xfrm>
          <a:off x="7620" y="365760"/>
          <a:ext cx="6459772" cy="14554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eaLnBrk="1" fontAlgn="auto" latinLnBrk="0" hangingPunct="1"/>
          <a:r>
            <a:rPr lang="es-ES_tradnl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 cliente del banco MexBank</a:t>
          </a:r>
          <a:r>
            <a:rPr lang="es-ES_tradnl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está evaluando la opción de abrir una inversión. En este momento el cliente cuenta con $250,000. El banco le propone 2 opciones. ¿Cuál le es más conveniente tomar?</a:t>
          </a:r>
        </a:p>
        <a:p>
          <a:pPr eaLnBrk="1" fontAlgn="auto" latinLnBrk="0" hangingPunct="1"/>
          <a:r>
            <a:rPr lang="es-ES_tradnl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a) Invertir a 36 meses a una tasa del 2.425% anual capitalizable semestral</a:t>
          </a:r>
        </a:p>
        <a:p>
          <a:pPr eaLnBrk="1" fontAlgn="auto" latinLnBrk="0" hangingPunct="1"/>
          <a:r>
            <a:rPr lang="es-ES_tradnl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b) Invertir a 36 meses a una tasa del 2.51% simple anual</a:t>
          </a:r>
          <a:endParaRPr lang="es-MX" sz="2000">
            <a:effectLst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0</xdr:rowOff>
    </xdr:from>
    <xdr:to>
      <xdr:col>7</xdr:col>
      <xdr:colOff>13252</xdr:colOff>
      <xdr:row>9</xdr:row>
      <xdr:rowOff>175260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FCDC0095-5BE3-4A53-93A5-C98FC289B825}"/>
            </a:ext>
          </a:extLst>
        </xdr:cNvPr>
        <xdr:cNvSpPr txBox="1"/>
      </xdr:nvSpPr>
      <xdr:spPr>
        <a:xfrm>
          <a:off x="7620" y="365760"/>
          <a:ext cx="6535972" cy="14554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eaLnBrk="1" fontAlgn="auto" latinLnBrk="0" hangingPunct="1"/>
          <a:r>
            <a:rPr lang="es-ES_tradnl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Determine</a:t>
          </a:r>
          <a:r>
            <a:rPr lang="es-ES_tradnl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la tasa equivalente para un 4.35% semestral capitalizable trimestral si se desea una tasa bimestral capitalizable mensual. </a:t>
          </a:r>
        </a:p>
        <a:p>
          <a:pPr eaLnBrk="1" fontAlgn="auto" latinLnBrk="0" hangingPunct="1"/>
          <a:r>
            <a:rPr lang="es-ES_tradnl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 la tasa equivalente obtenida, calcule los intereses generados si al final de un periodo de 18 meses el valor de su inversión total es de $1,485,000.</a:t>
          </a:r>
          <a:endParaRPr lang="es-MX" sz="2000">
            <a:effectLst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365760</xdr:colOff>
      <xdr:row>1</xdr:row>
      <xdr:rowOff>144780</xdr:rowOff>
    </xdr:from>
    <xdr:to>
      <xdr:col>13</xdr:col>
      <xdr:colOff>769620</xdr:colOff>
      <xdr:row>9</xdr:row>
      <xdr:rowOff>163333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27FF8D-2371-48A7-B093-19F1E7056D5D}"/>
            </a:ext>
          </a:extLst>
        </xdr:cNvPr>
        <xdr:cNvSpPr txBox="1"/>
      </xdr:nvSpPr>
      <xdr:spPr>
        <a:xfrm>
          <a:off x="4998720" y="411480"/>
          <a:ext cx="7124700" cy="149683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 algn="l"/>
          <a:r>
            <a:rPr lang="es-MX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Una persona pide</a:t>
          </a:r>
          <a:r>
            <a:rPr lang="es-MX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un crédito para </a:t>
          </a:r>
          <a:r>
            <a:rPr lang="es-MX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comprar un televisor con pagos de $1,000.00 al final de cada semestre durante cinco años, con una tasa de interés del 18.2% capitalizable BIMESTRALMENTE.</a:t>
          </a:r>
        </a:p>
        <a:p>
          <a:pPr lvl="0" algn="l"/>
          <a:r>
            <a:rPr lang="es-MX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¿Cuánto termina pagando por el televisor?</a:t>
          </a:r>
        </a:p>
        <a:p>
          <a:pPr lvl="0" algn="l"/>
          <a:r>
            <a:rPr lang="es-MX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¿Cuál</a:t>
          </a:r>
          <a:r>
            <a:rPr lang="es-MX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MX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será el precio del televisor si se pagara</a:t>
          </a:r>
          <a:r>
            <a:rPr lang="es-MX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 contado hoy</a:t>
          </a:r>
          <a:r>
            <a:rPr lang="es-MX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?</a:t>
          </a:r>
          <a:endParaRPr lang="es-MX" sz="32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590CC-78B1-4FC0-B7F3-C59A79EC0610}">
  <sheetPr codeName="Hoja1"/>
  <dimension ref="A1:O24"/>
  <sheetViews>
    <sheetView tabSelected="1" zoomScale="115" zoomScaleNormal="115" workbookViewId="0">
      <selection activeCell="H12" sqref="H12"/>
    </sheetView>
  </sheetViews>
  <sheetFormatPr baseColWidth="10" defaultRowHeight="14.4" x14ac:dyDescent="0.3"/>
  <cols>
    <col min="1" max="1" width="13.5546875" bestFit="1" customWidth="1"/>
    <col min="2" max="2" width="12.33203125" bestFit="1" customWidth="1"/>
    <col min="5" max="5" width="12.5546875" bestFit="1" customWidth="1"/>
    <col min="6" max="6" width="14.88671875" bestFit="1" customWidth="1"/>
  </cols>
  <sheetData>
    <row r="1" spans="1:15" x14ac:dyDescent="0.3">
      <c r="A1" s="152" t="s">
        <v>0</v>
      </c>
      <c r="B1" s="152"/>
      <c r="C1" s="152"/>
      <c r="D1" s="152"/>
      <c r="E1" s="152"/>
      <c r="F1" s="152"/>
      <c r="G1" s="152"/>
      <c r="H1" s="152"/>
    </row>
    <row r="2" spans="1:15" x14ac:dyDescent="0.3">
      <c r="A2" s="152"/>
      <c r="B2" s="152"/>
      <c r="C2" s="152"/>
      <c r="D2" s="152"/>
      <c r="E2" s="152"/>
      <c r="F2" s="152"/>
      <c r="G2" s="152"/>
      <c r="H2" s="152"/>
    </row>
    <row r="11" spans="1:15" x14ac:dyDescent="0.3">
      <c r="A11" s="155" t="s">
        <v>11</v>
      </c>
      <c r="B11" s="155"/>
    </row>
    <row r="12" spans="1:15" x14ac:dyDescent="0.3">
      <c r="A12" s="52" t="s">
        <v>1</v>
      </c>
      <c r="B12" s="66" t="s">
        <v>2</v>
      </c>
      <c r="O12" s="143"/>
    </row>
    <row r="13" spans="1:15" x14ac:dyDescent="0.3">
      <c r="A13" s="52" t="s">
        <v>5</v>
      </c>
      <c r="B13" s="4">
        <v>185000</v>
      </c>
      <c r="D13" s="9" t="s">
        <v>10</v>
      </c>
      <c r="E13" s="9" t="s">
        <v>11</v>
      </c>
      <c r="F13" s="9" t="s">
        <v>14</v>
      </c>
    </row>
    <row r="14" spans="1:15" x14ac:dyDescent="0.3">
      <c r="A14" s="52" t="s">
        <v>4</v>
      </c>
      <c r="B14" s="4">
        <f>B13*0.4</f>
        <v>74000</v>
      </c>
      <c r="D14" s="10" t="s">
        <v>6</v>
      </c>
      <c r="E14" s="3">
        <v>114080</v>
      </c>
      <c r="F14" s="4">
        <f>E15*(1+(E16*E19))</f>
        <v>114080</v>
      </c>
    </row>
    <row r="15" spans="1:15" x14ac:dyDescent="0.3">
      <c r="A15" s="52" t="s">
        <v>3</v>
      </c>
      <c r="B15" s="4">
        <f>B13-B14</f>
        <v>111000</v>
      </c>
      <c r="D15" s="10" t="s">
        <v>3</v>
      </c>
      <c r="E15" s="5">
        <v>111000</v>
      </c>
      <c r="F15" s="4">
        <f>E14*((1+(E16*E19))^(-1))</f>
        <v>111000.00000000001</v>
      </c>
    </row>
    <row r="16" spans="1:15" x14ac:dyDescent="0.3">
      <c r="A16" s="52" t="s">
        <v>6</v>
      </c>
      <c r="B16" s="4">
        <v>114080</v>
      </c>
      <c r="D16" s="10" t="s">
        <v>1</v>
      </c>
      <c r="E16" s="6">
        <f>F16</f>
        <v>9.9891891891891677E-4</v>
      </c>
      <c r="F16" s="11">
        <f>((E14/E15)-1)/E19</f>
        <v>9.9891891891891677E-4</v>
      </c>
      <c r="H16" s="142"/>
    </row>
    <row r="17" spans="1:6" x14ac:dyDescent="0.3">
      <c r="A17" s="52"/>
      <c r="B17" s="52"/>
      <c r="D17" s="10" t="s">
        <v>9</v>
      </c>
      <c r="E17" s="7">
        <v>100</v>
      </c>
      <c r="F17" s="12">
        <f>F19/E18</f>
        <v>99.999999999999986</v>
      </c>
    </row>
    <row r="18" spans="1:6" x14ac:dyDescent="0.3">
      <c r="A18" s="52" t="s">
        <v>7</v>
      </c>
      <c r="B18" s="132">
        <v>44454</v>
      </c>
      <c r="D18" s="10" t="s">
        <v>12</v>
      </c>
      <c r="E18" s="8">
        <f>100/360</f>
        <v>0.27777777777777779</v>
      </c>
      <c r="F18" s="13">
        <f>F19/E17</f>
        <v>0.27777777777777773</v>
      </c>
    </row>
    <row r="19" spans="1:6" x14ac:dyDescent="0.3">
      <c r="A19" s="52" t="s">
        <v>8</v>
      </c>
      <c r="B19" s="132">
        <v>44554</v>
      </c>
      <c r="D19" s="10" t="s">
        <v>13</v>
      </c>
      <c r="E19" s="14">
        <f>E17*E18</f>
        <v>27.777777777777779</v>
      </c>
      <c r="F19" s="13">
        <f>((E14/E15)-1)/E16</f>
        <v>27.777777777777775</v>
      </c>
    </row>
    <row r="20" spans="1:6" x14ac:dyDescent="0.3">
      <c r="A20" s="52" t="s">
        <v>9</v>
      </c>
      <c r="B20" s="52">
        <f>B19-B18</f>
        <v>100</v>
      </c>
      <c r="D20" s="10" t="s">
        <v>22</v>
      </c>
      <c r="E20" s="153">
        <f>E15*E18*E16</f>
        <v>30.799999999999937</v>
      </c>
      <c r="F20" s="154"/>
    </row>
    <row r="22" spans="1:6" x14ac:dyDescent="0.3">
      <c r="A22" s="156" t="s">
        <v>77</v>
      </c>
      <c r="B22" s="156"/>
    </row>
    <row r="23" spans="1:6" x14ac:dyDescent="0.3">
      <c r="D23" s="133" t="s">
        <v>78</v>
      </c>
      <c r="E23" s="36">
        <f>E16</f>
        <v>9.9891891891891677E-4</v>
      </c>
      <c r="F23" t="s">
        <v>79</v>
      </c>
    </row>
    <row r="24" spans="1:6" x14ac:dyDescent="0.3">
      <c r="E24" s="36"/>
    </row>
  </sheetData>
  <mergeCells count="4">
    <mergeCell ref="A1:H2"/>
    <mergeCell ref="E20:F20"/>
    <mergeCell ref="A11:B11"/>
    <mergeCell ref="A22:B22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302FD-23BD-4C17-BFCE-C24ABAD1699B}">
  <dimension ref="A1:I133"/>
  <sheetViews>
    <sheetView zoomScaleNormal="100" workbookViewId="0">
      <selection activeCell="C5" sqref="C5"/>
    </sheetView>
  </sheetViews>
  <sheetFormatPr baseColWidth="10" defaultRowHeight="14.4" x14ac:dyDescent="0.3"/>
  <cols>
    <col min="2" max="2" width="13.33203125" customWidth="1"/>
    <col min="3" max="3" width="14.44140625" bestFit="1" customWidth="1"/>
    <col min="4" max="4" width="14.21875" customWidth="1"/>
    <col min="5" max="5" width="14" bestFit="1" customWidth="1"/>
    <col min="6" max="6" width="17.109375" bestFit="1" customWidth="1"/>
  </cols>
  <sheetData>
    <row r="1" spans="1:9" ht="21" x14ac:dyDescent="0.4">
      <c r="A1" s="100"/>
      <c r="B1" s="164" t="s">
        <v>58</v>
      </c>
      <c r="C1" s="164"/>
      <c r="D1" s="164"/>
      <c r="E1" s="164"/>
      <c r="F1" s="164"/>
      <c r="G1" s="100"/>
      <c r="H1" s="100"/>
      <c r="I1" s="100"/>
    </row>
    <row r="2" spans="1:9" ht="14.4" customHeight="1" thickBot="1" x14ac:dyDescent="0.45">
      <c r="A2" s="100"/>
      <c r="B2" s="68"/>
      <c r="C2" s="68"/>
      <c r="D2" s="69"/>
      <c r="E2" s="69"/>
      <c r="F2" s="69"/>
      <c r="G2" s="100"/>
      <c r="H2" s="100"/>
      <c r="I2" s="100"/>
    </row>
    <row r="3" spans="1:9" ht="15.6" x14ac:dyDescent="0.3">
      <c r="B3" s="165" t="s">
        <v>47</v>
      </c>
      <c r="C3" s="166"/>
      <c r="D3" s="70" t="s">
        <v>48</v>
      </c>
      <c r="E3" s="71"/>
      <c r="F3" s="71"/>
    </row>
    <row r="4" spans="1:9" x14ac:dyDescent="0.3">
      <c r="B4" s="72" t="s">
        <v>3</v>
      </c>
      <c r="C4" s="73">
        <f>D4</f>
        <v>-3712.381165429239</v>
      </c>
      <c r="D4" s="27">
        <f>PV(C6,C10,C5,0,0)</f>
        <v>-3712.381165429239</v>
      </c>
      <c r="E4" s="74"/>
      <c r="F4" s="75"/>
    </row>
    <row r="5" spans="1:9" x14ac:dyDescent="0.3">
      <c r="B5" s="72" t="s">
        <v>49</v>
      </c>
      <c r="C5" s="73">
        <v>660</v>
      </c>
      <c r="D5" s="101">
        <f>PMT(C6,C10,C4,0,0)</f>
        <v>659.99999999999602</v>
      </c>
      <c r="E5" s="76"/>
      <c r="F5" s="102"/>
    </row>
    <row r="6" spans="1:9" x14ac:dyDescent="0.3">
      <c r="B6" s="72" t="s">
        <v>50</v>
      </c>
      <c r="C6" s="78">
        <f>C7/C8</f>
        <v>1.8766666666666668E-2</v>
      </c>
      <c r="D6" s="79">
        <f>RATE(C10,C5,C4,0,0,0)</f>
        <v>1.8766666666668114E-2</v>
      </c>
      <c r="E6" s="80"/>
      <c r="F6" s="81"/>
    </row>
    <row r="7" spans="1:9" x14ac:dyDescent="0.3">
      <c r="B7" s="72" t="s">
        <v>1</v>
      </c>
      <c r="C7" s="82">
        <v>0.22520000000000001</v>
      </c>
      <c r="D7" s="83">
        <f>C6*C8</f>
        <v>0.22520000000000001</v>
      </c>
      <c r="E7" s="84"/>
      <c r="F7" s="77"/>
    </row>
    <row r="8" spans="1:9" x14ac:dyDescent="0.3">
      <c r="B8" s="72" t="s">
        <v>27</v>
      </c>
      <c r="C8" s="7">
        <v>12</v>
      </c>
      <c r="D8" s="29">
        <f>C8</f>
        <v>12</v>
      </c>
      <c r="E8" s="69"/>
      <c r="F8" s="77"/>
    </row>
    <row r="9" spans="1:9" x14ac:dyDescent="0.3">
      <c r="B9" s="72" t="s">
        <v>28</v>
      </c>
      <c r="C9" s="7">
        <f>6/12</f>
        <v>0.5</v>
      </c>
      <c r="D9" s="29">
        <f>C9</f>
        <v>0.5</v>
      </c>
      <c r="E9" s="69"/>
      <c r="F9" s="75"/>
    </row>
    <row r="10" spans="1:9" ht="15" thickBot="1" x14ac:dyDescent="0.35">
      <c r="B10" s="86" t="s">
        <v>51</v>
      </c>
      <c r="C10" s="87">
        <f>C8*C9</f>
        <v>6</v>
      </c>
      <c r="D10" s="88">
        <f>NPER(C6,C5,C4,0,0)</f>
        <v>5.9999999999999858</v>
      </c>
    </row>
    <row r="11" spans="1:9" ht="15" thickBot="1" x14ac:dyDescent="0.35"/>
    <row r="12" spans="1:9" ht="15" thickBot="1" x14ac:dyDescent="0.35">
      <c r="B12" s="89" t="s">
        <v>52</v>
      </c>
      <c r="C12" s="90">
        <f>SUBTOTAL(9,C14:C133)</f>
        <v>3960</v>
      </c>
      <c r="D12" s="91">
        <f t="shared" ref="D12" si="0">SUBTOTAL(9,D14:D133)</f>
        <v>247.61883457073691</v>
      </c>
      <c r="E12" s="92">
        <f>SUBTOTAL(9,E14:E133)</f>
        <v>3712.3811654292631</v>
      </c>
      <c r="F12" s="93">
        <f>-C4</f>
        <v>3712.381165429239</v>
      </c>
    </row>
    <row r="13" spans="1:9" ht="15" thickBot="1" x14ac:dyDescent="0.35">
      <c r="B13" s="94" t="s">
        <v>53</v>
      </c>
      <c r="C13" s="95" t="s">
        <v>54</v>
      </c>
      <c r="D13" s="95" t="s">
        <v>55</v>
      </c>
      <c r="E13" s="95" t="s">
        <v>56</v>
      </c>
      <c r="F13" s="96" t="s">
        <v>57</v>
      </c>
    </row>
    <row r="14" spans="1:9" x14ac:dyDescent="0.3">
      <c r="B14" s="97">
        <v>1</v>
      </c>
      <c r="C14" s="98">
        <f>$C$5</f>
        <v>660</v>
      </c>
      <c r="D14" s="99">
        <f>F12*$C$6</f>
        <v>69.669019871222062</v>
      </c>
      <c r="E14" s="99">
        <f>C14-D14</f>
        <v>590.33098012877792</v>
      </c>
      <c r="F14" s="99">
        <f>F12-E14</f>
        <v>3122.0501853004612</v>
      </c>
    </row>
    <row r="15" spans="1:9" x14ac:dyDescent="0.3">
      <c r="B15" s="97">
        <v>2</v>
      </c>
      <c r="C15" s="98">
        <f>IF(B15&gt;$C$10,,C14)</f>
        <v>660</v>
      </c>
      <c r="D15" s="99">
        <f t="shared" ref="D15:D78" si="1">IF(B15&gt;$C$10,,F14*$C$6)</f>
        <v>58.590475144138658</v>
      </c>
      <c r="E15" s="99">
        <f t="shared" ref="E15:E78" si="2">IF(B15&gt;$C$10,,C15-D15)</f>
        <v>601.40952485586138</v>
      </c>
      <c r="F15" s="99">
        <f t="shared" ref="F15:F78" si="3">IF(B15&gt;$C$10,,F14-E15)</f>
        <v>2520.6406604445997</v>
      </c>
    </row>
    <row r="16" spans="1:9" x14ac:dyDescent="0.3">
      <c r="B16" s="97">
        <v>3</v>
      </c>
      <c r="C16" s="98">
        <f t="shared" ref="C16:C79" si="4">IF(B16&gt;$C$10,,C15)</f>
        <v>660</v>
      </c>
      <c r="D16" s="99">
        <f t="shared" si="1"/>
        <v>47.304023061010327</v>
      </c>
      <c r="E16" s="99">
        <f t="shared" si="2"/>
        <v>612.6959769389897</v>
      </c>
      <c r="F16" s="99">
        <f t="shared" si="3"/>
        <v>1907.9446835056101</v>
      </c>
    </row>
    <row r="17" spans="2:6" x14ac:dyDescent="0.3">
      <c r="B17" s="97">
        <v>4</v>
      </c>
      <c r="C17" s="98">
        <f t="shared" si="4"/>
        <v>660</v>
      </c>
      <c r="D17" s="99">
        <f t="shared" si="1"/>
        <v>35.80576189378862</v>
      </c>
      <c r="E17" s="99">
        <f t="shared" si="2"/>
        <v>624.1942381062114</v>
      </c>
      <c r="F17" s="99">
        <f t="shared" si="3"/>
        <v>1283.7504453993988</v>
      </c>
    </row>
    <row r="18" spans="2:6" x14ac:dyDescent="0.3">
      <c r="B18" s="97">
        <v>5</v>
      </c>
      <c r="C18" s="98">
        <f t="shared" si="4"/>
        <v>660</v>
      </c>
      <c r="D18" s="99">
        <f t="shared" si="1"/>
        <v>24.091716691995387</v>
      </c>
      <c r="E18" s="99">
        <f t="shared" si="2"/>
        <v>635.90828330800457</v>
      </c>
      <c r="F18" s="99">
        <f t="shared" si="3"/>
        <v>647.84216209139424</v>
      </c>
    </row>
    <row r="19" spans="2:6" x14ac:dyDescent="0.3">
      <c r="B19" s="97">
        <v>6</v>
      </c>
      <c r="C19" s="98">
        <f t="shared" si="4"/>
        <v>660</v>
      </c>
      <c r="D19" s="99">
        <f t="shared" si="1"/>
        <v>12.157837908581833</v>
      </c>
      <c r="E19" s="99">
        <f t="shared" si="2"/>
        <v>647.84216209141812</v>
      </c>
      <c r="F19" s="99">
        <f t="shared" si="3"/>
        <v>-2.3874235921539366E-11</v>
      </c>
    </row>
    <row r="20" spans="2:6" x14ac:dyDescent="0.3">
      <c r="B20" s="97">
        <v>7</v>
      </c>
      <c r="C20" s="98">
        <f t="shared" si="4"/>
        <v>0</v>
      </c>
      <c r="D20" s="99">
        <f t="shared" si="1"/>
        <v>0</v>
      </c>
      <c r="E20" s="99">
        <f t="shared" si="2"/>
        <v>0</v>
      </c>
      <c r="F20" s="99">
        <f t="shared" si="3"/>
        <v>0</v>
      </c>
    </row>
    <row r="21" spans="2:6" x14ac:dyDescent="0.3">
      <c r="B21" s="97">
        <v>8</v>
      </c>
      <c r="C21" s="98">
        <f t="shared" si="4"/>
        <v>0</v>
      </c>
      <c r="D21" s="99">
        <f t="shared" si="1"/>
        <v>0</v>
      </c>
      <c r="E21" s="99">
        <f t="shared" si="2"/>
        <v>0</v>
      </c>
      <c r="F21" s="99">
        <f t="shared" si="3"/>
        <v>0</v>
      </c>
    </row>
    <row r="22" spans="2:6" x14ac:dyDescent="0.3">
      <c r="B22" s="97">
        <v>9</v>
      </c>
      <c r="C22" s="98">
        <f t="shared" si="4"/>
        <v>0</v>
      </c>
      <c r="D22" s="99">
        <f t="shared" si="1"/>
        <v>0</v>
      </c>
      <c r="E22" s="99">
        <f t="shared" si="2"/>
        <v>0</v>
      </c>
      <c r="F22" s="99">
        <f t="shared" si="3"/>
        <v>0</v>
      </c>
    </row>
    <row r="23" spans="2:6" x14ac:dyDescent="0.3">
      <c r="B23" s="97">
        <v>10</v>
      </c>
      <c r="C23" s="98">
        <f t="shared" si="4"/>
        <v>0</v>
      </c>
      <c r="D23" s="99">
        <f t="shared" si="1"/>
        <v>0</v>
      </c>
      <c r="E23" s="99">
        <f t="shared" si="2"/>
        <v>0</v>
      </c>
      <c r="F23" s="99">
        <f t="shared" si="3"/>
        <v>0</v>
      </c>
    </row>
    <row r="24" spans="2:6" x14ac:dyDescent="0.3">
      <c r="B24" s="97">
        <v>11</v>
      </c>
      <c r="C24" s="98">
        <f t="shared" si="4"/>
        <v>0</v>
      </c>
      <c r="D24" s="99">
        <f t="shared" si="1"/>
        <v>0</v>
      </c>
      <c r="E24" s="99">
        <f t="shared" si="2"/>
        <v>0</v>
      </c>
      <c r="F24" s="99">
        <f t="shared" si="3"/>
        <v>0</v>
      </c>
    </row>
    <row r="25" spans="2:6" x14ac:dyDescent="0.3">
      <c r="B25" s="97">
        <v>12</v>
      </c>
      <c r="C25" s="98">
        <f t="shared" si="4"/>
        <v>0</v>
      </c>
      <c r="D25" s="99">
        <f t="shared" si="1"/>
        <v>0</v>
      </c>
      <c r="E25" s="99">
        <f t="shared" si="2"/>
        <v>0</v>
      </c>
      <c r="F25" s="99">
        <f t="shared" si="3"/>
        <v>0</v>
      </c>
    </row>
    <row r="26" spans="2:6" x14ac:dyDescent="0.3">
      <c r="B26" s="97">
        <v>13</v>
      </c>
      <c r="C26" s="98">
        <f t="shared" si="4"/>
        <v>0</v>
      </c>
      <c r="D26" s="99">
        <f t="shared" si="1"/>
        <v>0</v>
      </c>
      <c r="E26" s="99">
        <f t="shared" si="2"/>
        <v>0</v>
      </c>
      <c r="F26" s="99">
        <f t="shared" si="3"/>
        <v>0</v>
      </c>
    </row>
    <row r="27" spans="2:6" x14ac:dyDescent="0.3">
      <c r="B27" s="97">
        <v>14</v>
      </c>
      <c r="C27" s="98">
        <f t="shared" si="4"/>
        <v>0</v>
      </c>
      <c r="D27" s="99">
        <f t="shared" si="1"/>
        <v>0</v>
      </c>
      <c r="E27" s="99">
        <f t="shared" si="2"/>
        <v>0</v>
      </c>
      <c r="F27" s="99">
        <f t="shared" si="3"/>
        <v>0</v>
      </c>
    </row>
    <row r="28" spans="2:6" x14ac:dyDescent="0.3">
      <c r="B28" s="97">
        <v>15</v>
      </c>
      <c r="C28" s="98">
        <f t="shared" si="4"/>
        <v>0</v>
      </c>
      <c r="D28" s="99">
        <f t="shared" si="1"/>
        <v>0</v>
      </c>
      <c r="E28" s="99">
        <f t="shared" si="2"/>
        <v>0</v>
      </c>
      <c r="F28" s="99">
        <f t="shared" si="3"/>
        <v>0</v>
      </c>
    </row>
    <row r="29" spans="2:6" x14ac:dyDescent="0.3">
      <c r="B29" s="97">
        <v>16</v>
      </c>
      <c r="C29" s="98">
        <f t="shared" si="4"/>
        <v>0</v>
      </c>
      <c r="D29" s="99">
        <f t="shared" si="1"/>
        <v>0</v>
      </c>
      <c r="E29" s="99">
        <f t="shared" si="2"/>
        <v>0</v>
      </c>
      <c r="F29" s="99">
        <f t="shared" si="3"/>
        <v>0</v>
      </c>
    </row>
    <row r="30" spans="2:6" x14ac:dyDescent="0.3">
      <c r="B30" s="97">
        <v>17</v>
      </c>
      <c r="C30" s="98">
        <f t="shared" si="4"/>
        <v>0</v>
      </c>
      <c r="D30" s="99">
        <f t="shared" si="1"/>
        <v>0</v>
      </c>
      <c r="E30" s="99">
        <f t="shared" si="2"/>
        <v>0</v>
      </c>
      <c r="F30" s="99">
        <f t="shared" si="3"/>
        <v>0</v>
      </c>
    </row>
    <row r="31" spans="2:6" x14ac:dyDescent="0.3">
      <c r="B31" s="97">
        <v>18</v>
      </c>
      <c r="C31" s="98">
        <f t="shared" si="4"/>
        <v>0</v>
      </c>
      <c r="D31" s="99">
        <f t="shared" si="1"/>
        <v>0</v>
      </c>
      <c r="E31" s="99">
        <f t="shared" si="2"/>
        <v>0</v>
      </c>
      <c r="F31" s="99">
        <f t="shared" si="3"/>
        <v>0</v>
      </c>
    </row>
    <row r="32" spans="2:6" x14ac:dyDescent="0.3">
      <c r="B32" s="97">
        <v>19</v>
      </c>
      <c r="C32" s="98">
        <f t="shared" si="4"/>
        <v>0</v>
      </c>
      <c r="D32" s="99">
        <f t="shared" si="1"/>
        <v>0</v>
      </c>
      <c r="E32" s="99">
        <f t="shared" si="2"/>
        <v>0</v>
      </c>
      <c r="F32" s="99">
        <f t="shared" si="3"/>
        <v>0</v>
      </c>
    </row>
    <row r="33" spans="2:6" x14ac:dyDescent="0.3">
      <c r="B33" s="97">
        <v>20</v>
      </c>
      <c r="C33" s="98">
        <f t="shared" si="4"/>
        <v>0</v>
      </c>
      <c r="D33" s="99">
        <f t="shared" si="1"/>
        <v>0</v>
      </c>
      <c r="E33" s="99">
        <f t="shared" si="2"/>
        <v>0</v>
      </c>
      <c r="F33" s="99">
        <f t="shared" si="3"/>
        <v>0</v>
      </c>
    </row>
    <row r="34" spans="2:6" x14ac:dyDescent="0.3">
      <c r="B34" s="97">
        <v>21</v>
      </c>
      <c r="C34" s="98">
        <f t="shared" si="4"/>
        <v>0</v>
      </c>
      <c r="D34" s="99">
        <f t="shared" si="1"/>
        <v>0</v>
      </c>
      <c r="E34" s="99">
        <f t="shared" si="2"/>
        <v>0</v>
      </c>
      <c r="F34" s="99">
        <f t="shared" si="3"/>
        <v>0</v>
      </c>
    </row>
    <row r="35" spans="2:6" x14ac:dyDescent="0.3">
      <c r="B35" s="97">
        <v>22</v>
      </c>
      <c r="C35" s="98">
        <f t="shared" si="4"/>
        <v>0</v>
      </c>
      <c r="D35" s="99">
        <f t="shared" si="1"/>
        <v>0</v>
      </c>
      <c r="E35" s="99">
        <f t="shared" si="2"/>
        <v>0</v>
      </c>
      <c r="F35" s="99">
        <f t="shared" si="3"/>
        <v>0</v>
      </c>
    </row>
    <row r="36" spans="2:6" x14ac:dyDescent="0.3">
      <c r="B36" s="97">
        <v>23</v>
      </c>
      <c r="C36" s="98">
        <f t="shared" si="4"/>
        <v>0</v>
      </c>
      <c r="D36" s="99">
        <f t="shared" si="1"/>
        <v>0</v>
      </c>
      <c r="E36" s="99">
        <f t="shared" si="2"/>
        <v>0</v>
      </c>
      <c r="F36" s="99">
        <f t="shared" si="3"/>
        <v>0</v>
      </c>
    </row>
    <row r="37" spans="2:6" x14ac:dyDescent="0.3">
      <c r="B37" s="97">
        <v>24</v>
      </c>
      <c r="C37" s="98">
        <f t="shared" si="4"/>
        <v>0</v>
      </c>
      <c r="D37" s="99">
        <f t="shared" si="1"/>
        <v>0</v>
      </c>
      <c r="E37" s="99">
        <f t="shared" si="2"/>
        <v>0</v>
      </c>
      <c r="F37" s="99">
        <f t="shared" si="3"/>
        <v>0</v>
      </c>
    </row>
    <row r="38" spans="2:6" x14ac:dyDescent="0.3">
      <c r="B38" s="97">
        <v>25</v>
      </c>
      <c r="C38" s="98">
        <f t="shared" si="4"/>
        <v>0</v>
      </c>
      <c r="D38" s="99">
        <f t="shared" si="1"/>
        <v>0</v>
      </c>
      <c r="E38" s="99">
        <f t="shared" si="2"/>
        <v>0</v>
      </c>
      <c r="F38" s="99">
        <f t="shared" si="3"/>
        <v>0</v>
      </c>
    </row>
    <row r="39" spans="2:6" x14ac:dyDescent="0.3">
      <c r="B39" s="97">
        <v>26</v>
      </c>
      <c r="C39" s="98">
        <f t="shared" si="4"/>
        <v>0</v>
      </c>
      <c r="D39" s="99">
        <f t="shared" si="1"/>
        <v>0</v>
      </c>
      <c r="E39" s="99">
        <f t="shared" si="2"/>
        <v>0</v>
      </c>
      <c r="F39" s="99">
        <f t="shared" si="3"/>
        <v>0</v>
      </c>
    </row>
    <row r="40" spans="2:6" x14ac:dyDescent="0.3">
      <c r="B40" s="97">
        <v>27</v>
      </c>
      <c r="C40" s="98">
        <f t="shared" si="4"/>
        <v>0</v>
      </c>
      <c r="D40" s="99">
        <f t="shared" si="1"/>
        <v>0</v>
      </c>
      <c r="E40" s="99">
        <f t="shared" si="2"/>
        <v>0</v>
      </c>
      <c r="F40" s="99">
        <f t="shared" si="3"/>
        <v>0</v>
      </c>
    </row>
    <row r="41" spans="2:6" x14ac:dyDescent="0.3">
      <c r="B41" s="97">
        <v>28</v>
      </c>
      <c r="C41" s="98">
        <f t="shared" si="4"/>
        <v>0</v>
      </c>
      <c r="D41" s="99">
        <f t="shared" si="1"/>
        <v>0</v>
      </c>
      <c r="E41" s="99">
        <f t="shared" si="2"/>
        <v>0</v>
      </c>
      <c r="F41" s="99">
        <f t="shared" si="3"/>
        <v>0</v>
      </c>
    </row>
    <row r="42" spans="2:6" x14ac:dyDescent="0.3">
      <c r="B42" s="97">
        <v>29</v>
      </c>
      <c r="C42" s="98">
        <f t="shared" si="4"/>
        <v>0</v>
      </c>
      <c r="D42" s="99">
        <f t="shared" si="1"/>
        <v>0</v>
      </c>
      <c r="E42" s="99">
        <f t="shared" si="2"/>
        <v>0</v>
      </c>
      <c r="F42" s="99">
        <f t="shared" si="3"/>
        <v>0</v>
      </c>
    </row>
    <row r="43" spans="2:6" x14ac:dyDescent="0.3">
      <c r="B43" s="97">
        <v>30</v>
      </c>
      <c r="C43" s="98">
        <f t="shared" si="4"/>
        <v>0</v>
      </c>
      <c r="D43" s="99">
        <f t="shared" si="1"/>
        <v>0</v>
      </c>
      <c r="E43" s="99">
        <f t="shared" si="2"/>
        <v>0</v>
      </c>
      <c r="F43" s="99">
        <f t="shared" si="3"/>
        <v>0</v>
      </c>
    </row>
    <row r="44" spans="2:6" x14ac:dyDescent="0.3">
      <c r="B44" s="97">
        <v>31</v>
      </c>
      <c r="C44" s="98">
        <f t="shared" si="4"/>
        <v>0</v>
      </c>
      <c r="D44" s="99">
        <f t="shared" si="1"/>
        <v>0</v>
      </c>
      <c r="E44" s="99">
        <f t="shared" si="2"/>
        <v>0</v>
      </c>
      <c r="F44" s="99">
        <f t="shared" si="3"/>
        <v>0</v>
      </c>
    </row>
    <row r="45" spans="2:6" x14ac:dyDescent="0.3">
      <c r="B45" s="97">
        <v>32</v>
      </c>
      <c r="C45" s="98">
        <f t="shared" si="4"/>
        <v>0</v>
      </c>
      <c r="D45" s="99">
        <f t="shared" si="1"/>
        <v>0</v>
      </c>
      <c r="E45" s="99">
        <f t="shared" si="2"/>
        <v>0</v>
      </c>
      <c r="F45" s="99">
        <f t="shared" si="3"/>
        <v>0</v>
      </c>
    </row>
    <row r="46" spans="2:6" x14ac:dyDescent="0.3">
      <c r="B46" s="97">
        <v>33</v>
      </c>
      <c r="C46" s="98">
        <f t="shared" si="4"/>
        <v>0</v>
      </c>
      <c r="D46" s="99">
        <f t="shared" si="1"/>
        <v>0</v>
      </c>
      <c r="E46" s="99">
        <f t="shared" si="2"/>
        <v>0</v>
      </c>
      <c r="F46" s="99">
        <f t="shared" si="3"/>
        <v>0</v>
      </c>
    </row>
    <row r="47" spans="2:6" x14ac:dyDescent="0.3">
      <c r="B47" s="97">
        <v>34</v>
      </c>
      <c r="C47" s="98">
        <f t="shared" si="4"/>
        <v>0</v>
      </c>
      <c r="D47" s="99">
        <f t="shared" si="1"/>
        <v>0</v>
      </c>
      <c r="E47" s="99">
        <f t="shared" si="2"/>
        <v>0</v>
      </c>
      <c r="F47" s="99">
        <f t="shared" si="3"/>
        <v>0</v>
      </c>
    </row>
    <row r="48" spans="2:6" x14ac:dyDescent="0.3">
      <c r="B48" s="97">
        <v>35</v>
      </c>
      <c r="C48" s="98">
        <f t="shared" si="4"/>
        <v>0</v>
      </c>
      <c r="D48" s="99">
        <f t="shared" si="1"/>
        <v>0</v>
      </c>
      <c r="E48" s="99">
        <f t="shared" si="2"/>
        <v>0</v>
      </c>
      <c r="F48" s="99">
        <f t="shared" si="3"/>
        <v>0</v>
      </c>
    </row>
    <row r="49" spans="2:6" x14ac:dyDescent="0.3">
      <c r="B49" s="97">
        <v>36</v>
      </c>
      <c r="C49" s="98">
        <f t="shared" si="4"/>
        <v>0</v>
      </c>
      <c r="D49" s="99">
        <f t="shared" si="1"/>
        <v>0</v>
      </c>
      <c r="E49" s="99">
        <f t="shared" si="2"/>
        <v>0</v>
      </c>
      <c r="F49" s="99">
        <f t="shared" si="3"/>
        <v>0</v>
      </c>
    </row>
    <row r="50" spans="2:6" x14ac:dyDescent="0.3">
      <c r="B50" s="97">
        <v>37</v>
      </c>
      <c r="C50" s="98">
        <f t="shared" si="4"/>
        <v>0</v>
      </c>
      <c r="D50" s="99">
        <f t="shared" si="1"/>
        <v>0</v>
      </c>
      <c r="E50" s="99">
        <f t="shared" si="2"/>
        <v>0</v>
      </c>
      <c r="F50" s="99">
        <f t="shared" si="3"/>
        <v>0</v>
      </c>
    </row>
    <row r="51" spans="2:6" x14ac:dyDescent="0.3">
      <c r="B51" s="97">
        <v>38</v>
      </c>
      <c r="C51" s="98">
        <f t="shared" si="4"/>
        <v>0</v>
      </c>
      <c r="D51" s="99">
        <f t="shared" si="1"/>
        <v>0</v>
      </c>
      <c r="E51" s="99">
        <f t="shared" si="2"/>
        <v>0</v>
      </c>
      <c r="F51" s="99">
        <f t="shared" si="3"/>
        <v>0</v>
      </c>
    </row>
    <row r="52" spans="2:6" x14ac:dyDescent="0.3">
      <c r="B52" s="97">
        <v>39</v>
      </c>
      <c r="C52" s="98">
        <f t="shared" si="4"/>
        <v>0</v>
      </c>
      <c r="D52" s="99">
        <f t="shared" si="1"/>
        <v>0</v>
      </c>
      <c r="E52" s="99">
        <f t="shared" si="2"/>
        <v>0</v>
      </c>
      <c r="F52" s="99">
        <f t="shared" si="3"/>
        <v>0</v>
      </c>
    </row>
    <row r="53" spans="2:6" x14ac:dyDescent="0.3">
      <c r="B53" s="97">
        <v>40</v>
      </c>
      <c r="C53" s="98">
        <f t="shared" si="4"/>
        <v>0</v>
      </c>
      <c r="D53" s="99">
        <f t="shared" si="1"/>
        <v>0</v>
      </c>
      <c r="E53" s="99">
        <f t="shared" si="2"/>
        <v>0</v>
      </c>
      <c r="F53" s="99">
        <f t="shared" si="3"/>
        <v>0</v>
      </c>
    </row>
    <row r="54" spans="2:6" x14ac:dyDescent="0.3">
      <c r="B54" s="97">
        <v>41</v>
      </c>
      <c r="C54" s="98">
        <f t="shared" si="4"/>
        <v>0</v>
      </c>
      <c r="D54" s="99">
        <f t="shared" si="1"/>
        <v>0</v>
      </c>
      <c r="E54" s="99">
        <f t="shared" si="2"/>
        <v>0</v>
      </c>
      <c r="F54" s="99">
        <f t="shared" si="3"/>
        <v>0</v>
      </c>
    </row>
    <row r="55" spans="2:6" x14ac:dyDescent="0.3">
      <c r="B55" s="97">
        <v>42</v>
      </c>
      <c r="C55" s="98">
        <f t="shared" si="4"/>
        <v>0</v>
      </c>
      <c r="D55" s="99">
        <f t="shared" si="1"/>
        <v>0</v>
      </c>
      <c r="E55" s="99">
        <f t="shared" si="2"/>
        <v>0</v>
      </c>
      <c r="F55" s="99">
        <f t="shared" si="3"/>
        <v>0</v>
      </c>
    </row>
    <row r="56" spans="2:6" x14ac:dyDescent="0.3">
      <c r="B56" s="97">
        <v>43</v>
      </c>
      <c r="C56" s="98">
        <f t="shared" si="4"/>
        <v>0</v>
      </c>
      <c r="D56" s="99">
        <f t="shared" si="1"/>
        <v>0</v>
      </c>
      <c r="E56" s="99">
        <f t="shared" si="2"/>
        <v>0</v>
      </c>
      <c r="F56" s="99">
        <f t="shared" si="3"/>
        <v>0</v>
      </c>
    </row>
    <row r="57" spans="2:6" x14ac:dyDescent="0.3">
      <c r="B57" s="97">
        <v>44</v>
      </c>
      <c r="C57" s="98">
        <f t="shared" si="4"/>
        <v>0</v>
      </c>
      <c r="D57" s="99">
        <f t="shared" si="1"/>
        <v>0</v>
      </c>
      <c r="E57" s="99">
        <f t="shared" si="2"/>
        <v>0</v>
      </c>
      <c r="F57" s="99">
        <f t="shared" si="3"/>
        <v>0</v>
      </c>
    </row>
    <row r="58" spans="2:6" x14ac:dyDescent="0.3">
      <c r="B58" s="97">
        <v>45</v>
      </c>
      <c r="C58" s="98">
        <f t="shared" si="4"/>
        <v>0</v>
      </c>
      <c r="D58" s="99">
        <f t="shared" si="1"/>
        <v>0</v>
      </c>
      <c r="E58" s="99">
        <f t="shared" si="2"/>
        <v>0</v>
      </c>
      <c r="F58" s="99">
        <f t="shared" si="3"/>
        <v>0</v>
      </c>
    </row>
    <row r="59" spans="2:6" x14ac:dyDescent="0.3">
      <c r="B59" s="97">
        <v>46</v>
      </c>
      <c r="C59" s="98">
        <f t="shared" si="4"/>
        <v>0</v>
      </c>
      <c r="D59" s="99">
        <f t="shared" si="1"/>
        <v>0</v>
      </c>
      <c r="E59" s="99">
        <f t="shared" si="2"/>
        <v>0</v>
      </c>
      <c r="F59" s="99">
        <f t="shared" si="3"/>
        <v>0</v>
      </c>
    </row>
    <row r="60" spans="2:6" x14ac:dyDescent="0.3">
      <c r="B60" s="97">
        <v>47</v>
      </c>
      <c r="C60" s="98">
        <f t="shared" si="4"/>
        <v>0</v>
      </c>
      <c r="D60" s="99">
        <f t="shared" si="1"/>
        <v>0</v>
      </c>
      <c r="E60" s="99">
        <f t="shared" si="2"/>
        <v>0</v>
      </c>
      <c r="F60" s="99">
        <f t="shared" si="3"/>
        <v>0</v>
      </c>
    </row>
    <row r="61" spans="2:6" x14ac:dyDescent="0.3">
      <c r="B61" s="97">
        <v>48</v>
      </c>
      <c r="C61" s="98">
        <f t="shared" si="4"/>
        <v>0</v>
      </c>
      <c r="D61" s="99">
        <f t="shared" si="1"/>
        <v>0</v>
      </c>
      <c r="E61" s="99">
        <f t="shared" si="2"/>
        <v>0</v>
      </c>
      <c r="F61" s="99">
        <f t="shared" si="3"/>
        <v>0</v>
      </c>
    </row>
    <row r="62" spans="2:6" x14ac:dyDescent="0.3">
      <c r="B62" s="97">
        <v>49</v>
      </c>
      <c r="C62" s="98">
        <f t="shared" si="4"/>
        <v>0</v>
      </c>
      <c r="D62" s="99">
        <f t="shared" si="1"/>
        <v>0</v>
      </c>
      <c r="E62" s="99">
        <f t="shared" si="2"/>
        <v>0</v>
      </c>
      <c r="F62" s="99">
        <f t="shared" si="3"/>
        <v>0</v>
      </c>
    </row>
    <row r="63" spans="2:6" x14ac:dyDescent="0.3">
      <c r="B63" s="97">
        <v>50</v>
      </c>
      <c r="C63" s="98">
        <f t="shared" si="4"/>
        <v>0</v>
      </c>
      <c r="D63" s="99">
        <f t="shared" si="1"/>
        <v>0</v>
      </c>
      <c r="E63" s="99">
        <f t="shared" si="2"/>
        <v>0</v>
      </c>
      <c r="F63" s="99">
        <f t="shared" si="3"/>
        <v>0</v>
      </c>
    </row>
    <row r="64" spans="2:6" x14ac:dyDescent="0.3">
      <c r="B64" s="97">
        <v>51</v>
      </c>
      <c r="C64" s="98">
        <f t="shared" si="4"/>
        <v>0</v>
      </c>
      <c r="D64" s="99">
        <f t="shared" si="1"/>
        <v>0</v>
      </c>
      <c r="E64" s="99">
        <f t="shared" si="2"/>
        <v>0</v>
      </c>
      <c r="F64" s="99">
        <f t="shared" si="3"/>
        <v>0</v>
      </c>
    </row>
    <row r="65" spans="2:6" x14ac:dyDescent="0.3">
      <c r="B65" s="97">
        <v>52</v>
      </c>
      <c r="C65" s="98">
        <f t="shared" si="4"/>
        <v>0</v>
      </c>
      <c r="D65" s="99">
        <f t="shared" si="1"/>
        <v>0</v>
      </c>
      <c r="E65" s="99">
        <f t="shared" si="2"/>
        <v>0</v>
      </c>
      <c r="F65" s="99">
        <f t="shared" si="3"/>
        <v>0</v>
      </c>
    </row>
    <row r="66" spans="2:6" x14ac:dyDescent="0.3">
      <c r="B66" s="97">
        <v>53</v>
      </c>
      <c r="C66" s="98">
        <f t="shared" si="4"/>
        <v>0</v>
      </c>
      <c r="D66" s="99">
        <f t="shared" si="1"/>
        <v>0</v>
      </c>
      <c r="E66" s="99">
        <f t="shared" si="2"/>
        <v>0</v>
      </c>
      <c r="F66" s="99">
        <f t="shared" si="3"/>
        <v>0</v>
      </c>
    </row>
    <row r="67" spans="2:6" x14ac:dyDescent="0.3">
      <c r="B67" s="97">
        <v>54</v>
      </c>
      <c r="C67" s="98">
        <f t="shared" si="4"/>
        <v>0</v>
      </c>
      <c r="D67" s="99">
        <f t="shared" si="1"/>
        <v>0</v>
      </c>
      <c r="E67" s="99">
        <f t="shared" si="2"/>
        <v>0</v>
      </c>
      <c r="F67" s="99">
        <f t="shared" si="3"/>
        <v>0</v>
      </c>
    </row>
    <row r="68" spans="2:6" x14ac:dyDescent="0.3">
      <c r="B68" s="97">
        <v>55</v>
      </c>
      <c r="C68" s="98">
        <f t="shared" si="4"/>
        <v>0</v>
      </c>
      <c r="D68" s="99">
        <f t="shared" si="1"/>
        <v>0</v>
      </c>
      <c r="E68" s="99">
        <f t="shared" si="2"/>
        <v>0</v>
      </c>
      <c r="F68" s="99">
        <f t="shared" si="3"/>
        <v>0</v>
      </c>
    </row>
    <row r="69" spans="2:6" x14ac:dyDescent="0.3">
      <c r="B69" s="97">
        <v>56</v>
      </c>
      <c r="C69" s="98">
        <f t="shared" si="4"/>
        <v>0</v>
      </c>
      <c r="D69" s="99">
        <f t="shared" si="1"/>
        <v>0</v>
      </c>
      <c r="E69" s="99">
        <f t="shared" si="2"/>
        <v>0</v>
      </c>
      <c r="F69" s="99">
        <f t="shared" si="3"/>
        <v>0</v>
      </c>
    </row>
    <row r="70" spans="2:6" x14ac:dyDescent="0.3">
      <c r="B70" s="97">
        <v>57</v>
      </c>
      <c r="C70" s="98">
        <f t="shared" si="4"/>
        <v>0</v>
      </c>
      <c r="D70" s="99">
        <f t="shared" si="1"/>
        <v>0</v>
      </c>
      <c r="E70" s="99">
        <f t="shared" si="2"/>
        <v>0</v>
      </c>
      <c r="F70" s="99">
        <f t="shared" si="3"/>
        <v>0</v>
      </c>
    </row>
    <row r="71" spans="2:6" x14ac:dyDescent="0.3">
      <c r="B71" s="97">
        <v>58</v>
      </c>
      <c r="C71" s="98">
        <f t="shared" si="4"/>
        <v>0</v>
      </c>
      <c r="D71" s="99">
        <f t="shared" si="1"/>
        <v>0</v>
      </c>
      <c r="E71" s="99">
        <f t="shared" si="2"/>
        <v>0</v>
      </c>
      <c r="F71" s="99">
        <f t="shared" si="3"/>
        <v>0</v>
      </c>
    </row>
    <row r="72" spans="2:6" x14ac:dyDescent="0.3">
      <c r="B72" s="97">
        <v>59</v>
      </c>
      <c r="C72" s="98">
        <f t="shared" si="4"/>
        <v>0</v>
      </c>
      <c r="D72" s="99">
        <f t="shared" si="1"/>
        <v>0</v>
      </c>
      <c r="E72" s="99">
        <f t="shared" si="2"/>
        <v>0</v>
      </c>
      <c r="F72" s="99">
        <f t="shared" si="3"/>
        <v>0</v>
      </c>
    </row>
    <row r="73" spans="2:6" x14ac:dyDescent="0.3">
      <c r="B73" s="97">
        <v>60</v>
      </c>
      <c r="C73" s="98">
        <f t="shared" si="4"/>
        <v>0</v>
      </c>
      <c r="D73" s="99">
        <f t="shared" si="1"/>
        <v>0</v>
      </c>
      <c r="E73" s="99">
        <f t="shared" si="2"/>
        <v>0</v>
      </c>
      <c r="F73" s="99">
        <f t="shared" si="3"/>
        <v>0</v>
      </c>
    </row>
    <row r="74" spans="2:6" x14ac:dyDescent="0.3">
      <c r="B74" s="97">
        <v>61</v>
      </c>
      <c r="C74" s="98">
        <f t="shared" si="4"/>
        <v>0</v>
      </c>
      <c r="D74" s="99">
        <f t="shared" si="1"/>
        <v>0</v>
      </c>
      <c r="E74" s="99">
        <f t="shared" si="2"/>
        <v>0</v>
      </c>
      <c r="F74" s="99">
        <f t="shared" si="3"/>
        <v>0</v>
      </c>
    </row>
    <row r="75" spans="2:6" x14ac:dyDescent="0.3">
      <c r="B75" s="97">
        <v>62</v>
      </c>
      <c r="C75" s="98">
        <f t="shared" si="4"/>
        <v>0</v>
      </c>
      <c r="D75" s="99">
        <f t="shared" si="1"/>
        <v>0</v>
      </c>
      <c r="E75" s="99">
        <f t="shared" si="2"/>
        <v>0</v>
      </c>
      <c r="F75" s="99">
        <f t="shared" si="3"/>
        <v>0</v>
      </c>
    </row>
    <row r="76" spans="2:6" x14ac:dyDescent="0.3">
      <c r="B76" s="97">
        <v>63</v>
      </c>
      <c r="C76" s="98">
        <f t="shared" si="4"/>
        <v>0</v>
      </c>
      <c r="D76" s="99">
        <f t="shared" si="1"/>
        <v>0</v>
      </c>
      <c r="E76" s="99">
        <f t="shared" si="2"/>
        <v>0</v>
      </c>
      <c r="F76" s="99">
        <f t="shared" si="3"/>
        <v>0</v>
      </c>
    </row>
    <row r="77" spans="2:6" x14ac:dyDescent="0.3">
      <c r="B77" s="97">
        <v>64</v>
      </c>
      <c r="C77" s="98">
        <f t="shared" si="4"/>
        <v>0</v>
      </c>
      <c r="D77" s="99">
        <f t="shared" si="1"/>
        <v>0</v>
      </c>
      <c r="E77" s="99">
        <f t="shared" si="2"/>
        <v>0</v>
      </c>
      <c r="F77" s="99">
        <f t="shared" si="3"/>
        <v>0</v>
      </c>
    </row>
    <row r="78" spans="2:6" x14ac:dyDescent="0.3">
      <c r="B78" s="97">
        <v>65</v>
      </c>
      <c r="C78" s="98">
        <f t="shared" si="4"/>
        <v>0</v>
      </c>
      <c r="D78" s="99">
        <f t="shared" si="1"/>
        <v>0</v>
      </c>
      <c r="E78" s="99">
        <f t="shared" si="2"/>
        <v>0</v>
      </c>
      <c r="F78" s="99">
        <f t="shared" si="3"/>
        <v>0</v>
      </c>
    </row>
    <row r="79" spans="2:6" x14ac:dyDescent="0.3">
      <c r="B79" s="97">
        <v>66</v>
      </c>
      <c r="C79" s="98">
        <f t="shared" si="4"/>
        <v>0</v>
      </c>
      <c r="D79" s="99">
        <f t="shared" ref="D79:D133" si="5">IF(B79&gt;$C$10,,F78*$C$6)</f>
        <v>0</v>
      </c>
      <c r="E79" s="99">
        <f t="shared" ref="E79:E133" si="6">IF(B79&gt;$C$10,,C79-D79)</f>
        <v>0</v>
      </c>
      <c r="F79" s="99">
        <f t="shared" ref="F79:F133" si="7">IF(B79&gt;$C$10,,F78-E79)</f>
        <v>0</v>
      </c>
    </row>
    <row r="80" spans="2:6" x14ac:dyDescent="0.3">
      <c r="B80" s="97">
        <v>67</v>
      </c>
      <c r="C80" s="98">
        <f t="shared" ref="C80:C133" si="8">IF(B80&gt;$C$10,,C79)</f>
        <v>0</v>
      </c>
      <c r="D80" s="99">
        <f t="shared" si="5"/>
        <v>0</v>
      </c>
      <c r="E80" s="99">
        <f t="shared" si="6"/>
        <v>0</v>
      </c>
      <c r="F80" s="99">
        <f t="shared" si="7"/>
        <v>0</v>
      </c>
    </row>
    <row r="81" spans="2:6" x14ac:dyDescent="0.3">
      <c r="B81" s="97">
        <v>68</v>
      </c>
      <c r="C81" s="98">
        <f t="shared" si="8"/>
        <v>0</v>
      </c>
      <c r="D81" s="99">
        <f t="shared" si="5"/>
        <v>0</v>
      </c>
      <c r="E81" s="99">
        <f t="shared" si="6"/>
        <v>0</v>
      </c>
      <c r="F81" s="99">
        <f t="shared" si="7"/>
        <v>0</v>
      </c>
    </row>
    <row r="82" spans="2:6" x14ac:dyDescent="0.3">
      <c r="B82" s="97">
        <v>69</v>
      </c>
      <c r="C82" s="98">
        <f t="shared" si="8"/>
        <v>0</v>
      </c>
      <c r="D82" s="99">
        <f t="shared" si="5"/>
        <v>0</v>
      </c>
      <c r="E82" s="99">
        <f t="shared" si="6"/>
        <v>0</v>
      </c>
      <c r="F82" s="99">
        <f t="shared" si="7"/>
        <v>0</v>
      </c>
    </row>
    <row r="83" spans="2:6" x14ac:dyDescent="0.3">
      <c r="B83" s="97">
        <v>70</v>
      </c>
      <c r="C83" s="98">
        <f t="shared" si="8"/>
        <v>0</v>
      </c>
      <c r="D83" s="99">
        <f t="shared" si="5"/>
        <v>0</v>
      </c>
      <c r="E83" s="99">
        <f t="shared" si="6"/>
        <v>0</v>
      </c>
      <c r="F83" s="99">
        <f t="shared" si="7"/>
        <v>0</v>
      </c>
    </row>
    <row r="84" spans="2:6" x14ac:dyDescent="0.3">
      <c r="B84" s="97">
        <v>71</v>
      </c>
      <c r="C84" s="98">
        <f t="shared" si="8"/>
        <v>0</v>
      </c>
      <c r="D84" s="99">
        <f t="shared" si="5"/>
        <v>0</v>
      </c>
      <c r="E84" s="99">
        <f t="shared" si="6"/>
        <v>0</v>
      </c>
      <c r="F84" s="99">
        <f t="shared" si="7"/>
        <v>0</v>
      </c>
    </row>
    <row r="85" spans="2:6" x14ac:dyDescent="0.3">
      <c r="B85" s="97">
        <v>72</v>
      </c>
      <c r="C85" s="98">
        <f t="shared" si="8"/>
        <v>0</v>
      </c>
      <c r="D85" s="99">
        <f t="shared" si="5"/>
        <v>0</v>
      </c>
      <c r="E85" s="99">
        <f t="shared" si="6"/>
        <v>0</v>
      </c>
      <c r="F85" s="99">
        <f t="shared" si="7"/>
        <v>0</v>
      </c>
    </row>
    <row r="86" spans="2:6" x14ac:dyDescent="0.3">
      <c r="B86" s="97">
        <v>73</v>
      </c>
      <c r="C86" s="98">
        <f t="shared" si="8"/>
        <v>0</v>
      </c>
      <c r="D86" s="99">
        <f t="shared" si="5"/>
        <v>0</v>
      </c>
      <c r="E86" s="99">
        <f t="shared" si="6"/>
        <v>0</v>
      </c>
      <c r="F86" s="99">
        <f t="shared" si="7"/>
        <v>0</v>
      </c>
    </row>
    <row r="87" spans="2:6" x14ac:dyDescent="0.3">
      <c r="B87" s="97">
        <v>74</v>
      </c>
      <c r="C87" s="98">
        <f t="shared" si="8"/>
        <v>0</v>
      </c>
      <c r="D87" s="99">
        <f t="shared" si="5"/>
        <v>0</v>
      </c>
      <c r="E87" s="99">
        <f t="shared" si="6"/>
        <v>0</v>
      </c>
      <c r="F87" s="99">
        <f t="shared" si="7"/>
        <v>0</v>
      </c>
    </row>
    <row r="88" spans="2:6" x14ac:dyDescent="0.3">
      <c r="B88" s="97">
        <v>75</v>
      </c>
      <c r="C88" s="98">
        <f t="shared" si="8"/>
        <v>0</v>
      </c>
      <c r="D88" s="99">
        <f t="shared" si="5"/>
        <v>0</v>
      </c>
      <c r="E88" s="99">
        <f t="shared" si="6"/>
        <v>0</v>
      </c>
      <c r="F88" s="99">
        <f t="shared" si="7"/>
        <v>0</v>
      </c>
    </row>
    <row r="89" spans="2:6" x14ac:dyDescent="0.3">
      <c r="B89" s="97">
        <v>76</v>
      </c>
      <c r="C89" s="98">
        <f t="shared" si="8"/>
        <v>0</v>
      </c>
      <c r="D89" s="99">
        <f t="shared" si="5"/>
        <v>0</v>
      </c>
      <c r="E89" s="99">
        <f t="shared" si="6"/>
        <v>0</v>
      </c>
      <c r="F89" s="99">
        <f t="shared" si="7"/>
        <v>0</v>
      </c>
    </row>
    <row r="90" spans="2:6" x14ac:dyDescent="0.3">
      <c r="B90" s="97">
        <v>77</v>
      </c>
      <c r="C90" s="98">
        <f t="shared" si="8"/>
        <v>0</v>
      </c>
      <c r="D90" s="99">
        <f t="shared" si="5"/>
        <v>0</v>
      </c>
      <c r="E90" s="99">
        <f t="shared" si="6"/>
        <v>0</v>
      </c>
      <c r="F90" s="99">
        <f t="shared" si="7"/>
        <v>0</v>
      </c>
    </row>
    <row r="91" spans="2:6" x14ac:dyDescent="0.3">
      <c r="B91" s="97">
        <v>78</v>
      </c>
      <c r="C91" s="98">
        <f t="shared" si="8"/>
        <v>0</v>
      </c>
      <c r="D91" s="99">
        <f t="shared" si="5"/>
        <v>0</v>
      </c>
      <c r="E91" s="99">
        <f t="shared" si="6"/>
        <v>0</v>
      </c>
      <c r="F91" s="99">
        <f t="shared" si="7"/>
        <v>0</v>
      </c>
    </row>
    <row r="92" spans="2:6" x14ac:dyDescent="0.3">
      <c r="B92" s="97">
        <v>79</v>
      </c>
      <c r="C92" s="98">
        <f t="shared" si="8"/>
        <v>0</v>
      </c>
      <c r="D92" s="99">
        <f t="shared" si="5"/>
        <v>0</v>
      </c>
      <c r="E92" s="99">
        <f t="shared" si="6"/>
        <v>0</v>
      </c>
      <c r="F92" s="99">
        <f t="shared" si="7"/>
        <v>0</v>
      </c>
    </row>
    <row r="93" spans="2:6" x14ac:dyDescent="0.3">
      <c r="B93" s="97">
        <v>80</v>
      </c>
      <c r="C93" s="98">
        <f t="shared" si="8"/>
        <v>0</v>
      </c>
      <c r="D93" s="99">
        <f t="shared" si="5"/>
        <v>0</v>
      </c>
      <c r="E93" s="99">
        <f t="shared" si="6"/>
        <v>0</v>
      </c>
      <c r="F93" s="99">
        <f t="shared" si="7"/>
        <v>0</v>
      </c>
    </row>
    <row r="94" spans="2:6" x14ac:dyDescent="0.3">
      <c r="B94" s="97">
        <v>81</v>
      </c>
      <c r="C94" s="98">
        <f t="shared" si="8"/>
        <v>0</v>
      </c>
      <c r="D94" s="99">
        <f t="shared" si="5"/>
        <v>0</v>
      </c>
      <c r="E94" s="99">
        <f t="shared" si="6"/>
        <v>0</v>
      </c>
      <c r="F94" s="99">
        <f t="shared" si="7"/>
        <v>0</v>
      </c>
    </row>
    <row r="95" spans="2:6" x14ac:dyDescent="0.3">
      <c r="B95" s="97">
        <v>82</v>
      </c>
      <c r="C95" s="98">
        <f t="shared" si="8"/>
        <v>0</v>
      </c>
      <c r="D95" s="99">
        <f t="shared" si="5"/>
        <v>0</v>
      </c>
      <c r="E95" s="99">
        <f t="shared" si="6"/>
        <v>0</v>
      </c>
      <c r="F95" s="99">
        <f t="shared" si="7"/>
        <v>0</v>
      </c>
    </row>
    <row r="96" spans="2:6" x14ac:dyDescent="0.3">
      <c r="B96" s="97">
        <v>83</v>
      </c>
      <c r="C96" s="98">
        <f t="shared" si="8"/>
        <v>0</v>
      </c>
      <c r="D96" s="99">
        <f t="shared" si="5"/>
        <v>0</v>
      </c>
      <c r="E96" s="99">
        <f t="shared" si="6"/>
        <v>0</v>
      </c>
      <c r="F96" s="99">
        <f t="shared" si="7"/>
        <v>0</v>
      </c>
    </row>
    <row r="97" spans="2:6" x14ac:dyDescent="0.3">
      <c r="B97" s="97">
        <v>84</v>
      </c>
      <c r="C97" s="98">
        <f t="shared" si="8"/>
        <v>0</v>
      </c>
      <c r="D97" s="99">
        <f t="shared" si="5"/>
        <v>0</v>
      </c>
      <c r="E97" s="99">
        <f t="shared" si="6"/>
        <v>0</v>
      </c>
      <c r="F97" s="99">
        <f t="shared" si="7"/>
        <v>0</v>
      </c>
    </row>
    <row r="98" spans="2:6" x14ac:dyDescent="0.3">
      <c r="B98" s="97">
        <v>85</v>
      </c>
      <c r="C98" s="98">
        <f t="shared" si="8"/>
        <v>0</v>
      </c>
      <c r="D98" s="99">
        <f t="shared" si="5"/>
        <v>0</v>
      </c>
      <c r="E98" s="99">
        <f t="shared" si="6"/>
        <v>0</v>
      </c>
      <c r="F98" s="99">
        <f t="shared" si="7"/>
        <v>0</v>
      </c>
    </row>
    <row r="99" spans="2:6" x14ac:dyDescent="0.3">
      <c r="B99" s="97">
        <v>86</v>
      </c>
      <c r="C99" s="98">
        <f t="shared" si="8"/>
        <v>0</v>
      </c>
      <c r="D99" s="99">
        <f t="shared" si="5"/>
        <v>0</v>
      </c>
      <c r="E99" s="99">
        <f t="shared" si="6"/>
        <v>0</v>
      </c>
      <c r="F99" s="99">
        <f t="shared" si="7"/>
        <v>0</v>
      </c>
    </row>
    <row r="100" spans="2:6" x14ac:dyDescent="0.3">
      <c r="B100" s="97">
        <v>87</v>
      </c>
      <c r="C100" s="98">
        <f t="shared" si="8"/>
        <v>0</v>
      </c>
      <c r="D100" s="99">
        <f t="shared" si="5"/>
        <v>0</v>
      </c>
      <c r="E100" s="99">
        <f t="shared" si="6"/>
        <v>0</v>
      </c>
      <c r="F100" s="99">
        <f t="shared" si="7"/>
        <v>0</v>
      </c>
    </row>
    <row r="101" spans="2:6" x14ac:dyDescent="0.3">
      <c r="B101" s="97">
        <v>88</v>
      </c>
      <c r="C101" s="98">
        <f t="shared" si="8"/>
        <v>0</v>
      </c>
      <c r="D101" s="99">
        <f t="shared" si="5"/>
        <v>0</v>
      </c>
      <c r="E101" s="99">
        <f t="shared" si="6"/>
        <v>0</v>
      </c>
      <c r="F101" s="99">
        <f t="shared" si="7"/>
        <v>0</v>
      </c>
    </row>
    <row r="102" spans="2:6" x14ac:dyDescent="0.3">
      <c r="B102" s="97">
        <v>89</v>
      </c>
      <c r="C102" s="98">
        <f t="shared" si="8"/>
        <v>0</v>
      </c>
      <c r="D102" s="99">
        <f t="shared" si="5"/>
        <v>0</v>
      </c>
      <c r="E102" s="99">
        <f t="shared" si="6"/>
        <v>0</v>
      </c>
      <c r="F102" s="99">
        <f t="shared" si="7"/>
        <v>0</v>
      </c>
    </row>
    <row r="103" spans="2:6" x14ac:dyDescent="0.3">
      <c r="B103" s="97">
        <v>90</v>
      </c>
      <c r="C103" s="98">
        <f t="shared" si="8"/>
        <v>0</v>
      </c>
      <c r="D103" s="99">
        <f t="shared" si="5"/>
        <v>0</v>
      </c>
      <c r="E103" s="99">
        <f t="shared" si="6"/>
        <v>0</v>
      </c>
      <c r="F103" s="99">
        <f t="shared" si="7"/>
        <v>0</v>
      </c>
    </row>
    <row r="104" spans="2:6" x14ac:dyDescent="0.3">
      <c r="B104" s="97">
        <v>91</v>
      </c>
      <c r="C104" s="98">
        <f t="shared" si="8"/>
        <v>0</v>
      </c>
      <c r="D104" s="99">
        <f t="shared" si="5"/>
        <v>0</v>
      </c>
      <c r="E104" s="99">
        <f t="shared" si="6"/>
        <v>0</v>
      </c>
      <c r="F104" s="99">
        <f t="shared" si="7"/>
        <v>0</v>
      </c>
    </row>
    <row r="105" spans="2:6" x14ac:dyDescent="0.3">
      <c r="B105" s="97">
        <v>92</v>
      </c>
      <c r="C105" s="98">
        <f t="shared" si="8"/>
        <v>0</v>
      </c>
      <c r="D105" s="99">
        <f t="shared" si="5"/>
        <v>0</v>
      </c>
      <c r="E105" s="99">
        <f t="shared" si="6"/>
        <v>0</v>
      </c>
      <c r="F105" s="99">
        <f t="shared" si="7"/>
        <v>0</v>
      </c>
    </row>
    <row r="106" spans="2:6" x14ac:dyDescent="0.3">
      <c r="B106" s="97">
        <v>93</v>
      </c>
      <c r="C106" s="98">
        <f t="shared" si="8"/>
        <v>0</v>
      </c>
      <c r="D106" s="99">
        <f t="shared" si="5"/>
        <v>0</v>
      </c>
      <c r="E106" s="99">
        <f t="shared" si="6"/>
        <v>0</v>
      </c>
      <c r="F106" s="99">
        <f t="shared" si="7"/>
        <v>0</v>
      </c>
    </row>
    <row r="107" spans="2:6" x14ac:dyDescent="0.3">
      <c r="B107" s="97">
        <v>94</v>
      </c>
      <c r="C107" s="98">
        <f t="shared" si="8"/>
        <v>0</v>
      </c>
      <c r="D107" s="99">
        <f t="shared" si="5"/>
        <v>0</v>
      </c>
      <c r="E107" s="99">
        <f t="shared" si="6"/>
        <v>0</v>
      </c>
      <c r="F107" s="99">
        <f t="shared" si="7"/>
        <v>0</v>
      </c>
    </row>
    <row r="108" spans="2:6" x14ac:dyDescent="0.3">
      <c r="B108" s="97">
        <v>95</v>
      </c>
      <c r="C108" s="98">
        <f t="shared" si="8"/>
        <v>0</v>
      </c>
      <c r="D108" s="99">
        <f t="shared" si="5"/>
        <v>0</v>
      </c>
      <c r="E108" s="99">
        <f t="shared" si="6"/>
        <v>0</v>
      </c>
      <c r="F108" s="99">
        <f t="shared" si="7"/>
        <v>0</v>
      </c>
    </row>
    <row r="109" spans="2:6" x14ac:dyDescent="0.3">
      <c r="B109" s="97">
        <v>96</v>
      </c>
      <c r="C109" s="98">
        <f t="shared" si="8"/>
        <v>0</v>
      </c>
      <c r="D109" s="99">
        <f t="shared" si="5"/>
        <v>0</v>
      </c>
      <c r="E109" s="99">
        <f t="shared" si="6"/>
        <v>0</v>
      </c>
      <c r="F109" s="99">
        <f t="shared" si="7"/>
        <v>0</v>
      </c>
    </row>
    <row r="110" spans="2:6" x14ac:dyDescent="0.3">
      <c r="B110" s="97">
        <v>97</v>
      </c>
      <c r="C110" s="98">
        <f t="shared" si="8"/>
        <v>0</v>
      </c>
      <c r="D110" s="99">
        <f t="shared" si="5"/>
        <v>0</v>
      </c>
      <c r="E110" s="99">
        <f t="shared" si="6"/>
        <v>0</v>
      </c>
      <c r="F110" s="99">
        <f t="shared" si="7"/>
        <v>0</v>
      </c>
    </row>
    <row r="111" spans="2:6" x14ac:dyDescent="0.3">
      <c r="B111" s="97">
        <v>98</v>
      </c>
      <c r="C111" s="98">
        <f t="shared" si="8"/>
        <v>0</v>
      </c>
      <c r="D111" s="99">
        <f t="shared" si="5"/>
        <v>0</v>
      </c>
      <c r="E111" s="99">
        <f t="shared" si="6"/>
        <v>0</v>
      </c>
      <c r="F111" s="99">
        <f t="shared" si="7"/>
        <v>0</v>
      </c>
    </row>
    <row r="112" spans="2:6" x14ac:dyDescent="0.3">
      <c r="B112" s="97">
        <v>99</v>
      </c>
      <c r="C112" s="98">
        <f t="shared" si="8"/>
        <v>0</v>
      </c>
      <c r="D112" s="99">
        <f t="shared" si="5"/>
        <v>0</v>
      </c>
      <c r="E112" s="99">
        <f t="shared" si="6"/>
        <v>0</v>
      </c>
      <c r="F112" s="99">
        <f t="shared" si="7"/>
        <v>0</v>
      </c>
    </row>
    <row r="113" spans="2:6" x14ac:dyDescent="0.3">
      <c r="B113" s="97">
        <v>100</v>
      </c>
      <c r="C113" s="98">
        <f t="shared" si="8"/>
        <v>0</v>
      </c>
      <c r="D113" s="99">
        <f t="shared" si="5"/>
        <v>0</v>
      </c>
      <c r="E113" s="99">
        <f t="shared" si="6"/>
        <v>0</v>
      </c>
      <c r="F113" s="99">
        <f t="shared" si="7"/>
        <v>0</v>
      </c>
    </row>
    <row r="114" spans="2:6" x14ac:dyDescent="0.3">
      <c r="B114" s="97">
        <v>101</v>
      </c>
      <c r="C114" s="98">
        <f t="shared" si="8"/>
        <v>0</v>
      </c>
      <c r="D114" s="99">
        <f t="shared" si="5"/>
        <v>0</v>
      </c>
      <c r="E114" s="99">
        <f t="shared" si="6"/>
        <v>0</v>
      </c>
      <c r="F114" s="99">
        <f t="shared" si="7"/>
        <v>0</v>
      </c>
    </row>
    <row r="115" spans="2:6" x14ac:dyDescent="0.3">
      <c r="B115" s="97">
        <v>102</v>
      </c>
      <c r="C115" s="98">
        <f t="shared" si="8"/>
        <v>0</v>
      </c>
      <c r="D115" s="99">
        <f t="shared" si="5"/>
        <v>0</v>
      </c>
      <c r="E115" s="99">
        <f t="shared" si="6"/>
        <v>0</v>
      </c>
      <c r="F115" s="99">
        <f t="shared" si="7"/>
        <v>0</v>
      </c>
    </row>
    <row r="116" spans="2:6" x14ac:dyDescent="0.3">
      <c r="B116" s="97">
        <v>103</v>
      </c>
      <c r="C116" s="98">
        <f t="shared" si="8"/>
        <v>0</v>
      </c>
      <c r="D116" s="99">
        <f t="shared" si="5"/>
        <v>0</v>
      </c>
      <c r="E116" s="99">
        <f t="shared" si="6"/>
        <v>0</v>
      </c>
      <c r="F116" s="99">
        <f t="shared" si="7"/>
        <v>0</v>
      </c>
    </row>
    <row r="117" spans="2:6" x14ac:dyDescent="0.3">
      <c r="B117" s="97">
        <v>104</v>
      </c>
      <c r="C117" s="98">
        <f t="shared" si="8"/>
        <v>0</v>
      </c>
      <c r="D117" s="99">
        <f t="shared" si="5"/>
        <v>0</v>
      </c>
      <c r="E117" s="99">
        <f t="shared" si="6"/>
        <v>0</v>
      </c>
      <c r="F117" s="99">
        <f t="shared" si="7"/>
        <v>0</v>
      </c>
    </row>
    <row r="118" spans="2:6" x14ac:dyDescent="0.3">
      <c r="B118" s="97">
        <v>105</v>
      </c>
      <c r="C118" s="98">
        <f t="shared" si="8"/>
        <v>0</v>
      </c>
      <c r="D118" s="99">
        <f t="shared" si="5"/>
        <v>0</v>
      </c>
      <c r="E118" s="99">
        <f t="shared" si="6"/>
        <v>0</v>
      </c>
      <c r="F118" s="99">
        <f t="shared" si="7"/>
        <v>0</v>
      </c>
    </row>
    <row r="119" spans="2:6" x14ac:dyDescent="0.3">
      <c r="B119" s="97">
        <v>106</v>
      </c>
      <c r="C119" s="98">
        <f t="shared" si="8"/>
        <v>0</v>
      </c>
      <c r="D119" s="99">
        <f t="shared" si="5"/>
        <v>0</v>
      </c>
      <c r="E119" s="99">
        <f t="shared" si="6"/>
        <v>0</v>
      </c>
      <c r="F119" s="99">
        <f t="shared" si="7"/>
        <v>0</v>
      </c>
    </row>
    <row r="120" spans="2:6" x14ac:dyDescent="0.3">
      <c r="B120" s="97">
        <v>107</v>
      </c>
      <c r="C120" s="98">
        <f t="shared" si="8"/>
        <v>0</v>
      </c>
      <c r="D120" s="99">
        <f t="shared" si="5"/>
        <v>0</v>
      </c>
      <c r="E120" s="99">
        <f t="shared" si="6"/>
        <v>0</v>
      </c>
      <c r="F120" s="99">
        <f t="shared" si="7"/>
        <v>0</v>
      </c>
    </row>
    <row r="121" spans="2:6" x14ac:dyDescent="0.3">
      <c r="B121" s="97">
        <v>108</v>
      </c>
      <c r="C121" s="98">
        <f t="shared" si="8"/>
        <v>0</v>
      </c>
      <c r="D121" s="99">
        <f t="shared" si="5"/>
        <v>0</v>
      </c>
      <c r="E121" s="99">
        <f t="shared" si="6"/>
        <v>0</v>
      </c>
      <c r="F121" s="99">
        <f t="shared" si="7"/>
        <v>0</v>
      </c>
    </row>
    <row r="122" spans="2:6" x14ac:dyDescent="0.3">
      <c r="B122" s="97">
        <v>109</v>
      </c>
      <c r="C122" s="98">
        <f t="shared" si="8"/>
        <v>0</v>
      </c>
      <c r="D122" s="99">
        <f t="shared" si="5"/>
        <v>0</v>
      </c>
      <c r="E122" s="99">
        <f t="shared" si="6"/>
        <v>0</v>
      </c>
      <c r="F122" s="99">
        <f t="shared" si="7"/>
        <v>0</v>
      </c>
    </row>
    <row r="123" spans="2:6" x14ac:dyDescent="0.3">
      <c r="B123" s="97">
        <v>110</v>
      </c>
      <c r="C123" s="98">
        <f t="shared" si="8"/>
        <v>0</v>
      </c>
      <c r="D123" s="99">
        <f t="shared" si="5"/>
        <v>0</v>
      </c>
      <c r="E123" s="99">
        <f t="shared" si="6"/>
        <v>0</v>
      </c>
      <c r="F123" s="99">
        <f t="shared" si="7"/>
        <v>0</v>
      </c>
    </row>
    <row r="124" spans="2:6" x14ac:dyDescent="0.3">
      <c r="B124" s="97">
        <v>111</v>
      </c>
      <c r="C124" s="98">
        <f t="shared" si="8"/>
        <v>0</v>
      </c>
      <c r="D124" s="99">
        <f t="shared" si="5"/>
        <v>0</v>
      </c>
      <c r="E124" s="99">
        <f t="shared" si="6"/>
        <v>0</v>
      </c>
      <c r="F124" s="99">
        <f t="shared" si="7"/>
        <v>0</v>
      </c>
    </row>
    <row r="125" spans="2:6" x14ac:dyDescent="0.3">
      <c r="B125" s="97">
        <v>112</v>
      </c>
      <c r="C125" s="98">
        <f t="shared" si="8"/>
        <v>0</v>
      </c>
      <c r="D125" s="99">
        <f t="shared" si="5"/>
        <v>0</v>
      </c>
      <c r="E125" s="99">
        <f t="shared" si="6"/>
        <v>0</v>
      </c>
      <c r="F125" s="99">
        <f t="shared" si="7"/>
        <v>0</v>
      </c>
    </row>
    <row r="126" spans="2:6" x14ac:dyDescent="0.3">
      <c r="B126" s="97">
        <v>113</v>
      </c>
      <c r="C126" s="98">
        <f t="shared" si="8"/>
        <v>0</v>
      </c>
      <c r="D126" s="99">
        <f t="shared" si="5"/>
        <v>0</v>
      </c>
      <c r="E126" s="99">
        <f t="shared" si="6"/>
        <v>0</v>
      </c>
      <c r="F126" s="99">
        <f t="shared" si="7"/>
        <v>0</v>
      </c>
    </row>
    <row r="127" spans="2:6" x14ac:dyDescent="0.3">
      <c r="B127" s="97">
        <v>114</v>
      </c>
      <c r="C127" s="98">
        <f t="shared" si="8"/>
        <v>0</v>
      </c>
      <c r="D127" s="99">
        <f t="shared" si="5"/>
        <v>0</v>
      </c>
      <c r="E127" s="99">
        <f t="shared" si="6"/>
        <v>0</v>
      </c>
      <c r="F127" s="99">
        <f t="shared" si="7"/>
        <v>0</v>
      </c>
    </row>
    <row r="128" spans="2:6" x14ac:dyDescent="0.3">
      <c r="B128" s="97">
        <v>115</v>
      </c>
      <c r="C128" s="98">
        <f t="shared" si="8"/>
        <v>0</v>
      </c>
      <c r="D128" s="99">
        <f t="shared" si="5"/>
        <v>0</v>
      </c>
      <c r="E128" s="99">
        <f t="shared" si="6"/>
        <v>0</v>
      </c>
      <c r="F128" s="99">
        <f t="shared" si="7"/>
        <v>0</v>
      </c>
    </row>
    <row r="129" spans="2:6" x14ac:dyDescent="0.3">
      <c r="B129" s="97">
        <v>116</v>
      </c>
      <c r="C129" s="98">
        <f t="shared" si="8"/>
        <v>0</v>
      </c>
      <c r="D129" s="99">
        <f t="shared" si="5"/>
        <v>0</v>
      </c>
      <c r="E129" s="99">
        <f t="shared" si="6"/>
        <v>0</v>
      </c>
      <c r="F129" s="99">
        <f t="shared" si="7"/>
        <v>0</v>
      </c>
    </row>
    <row r="130" spans="2:6" x14ac:dyDescent="0.3">
      <c r="B130" s="97">
        <v>117</v>
      </c>
      <c r="C130" s="98">
        <f t="shared" si="8"/>
        <v>0</v>
      </c>
      <c r="D130" s="99">
        <f t="shared" si="5"/>
        <v>0</v>
      </c>
      <c r="E130" s="99">
        <f t="shared" si="6"/>
        <v>0</v>
      </c>
      <c r="F130" s="99">
        <f t="shared" si="7"/>
        <v>0</v>
      </c>
    </row>
    <row r="131" spans="2:6" x14ac:dyDescent="0.3">
      <c r="B131" s="97">
        <v>118</v>
      </c>
      <c r="C131" s="98">
        <f t="shared" si="8"/>
        <v>0</v>
      </c>
      <c r="D131" s="99">
        <f t="shared" si="5"/>
        <v>0</v>
      </c>
      <c r="E131" s="99">
        <f t="shared" si="6"/>
        <v>0</v>
      </c>
      <c r="F131" s="99">
        <f t="shared" si="7"/>
        <v>0</v>
      </c>
    </row>
    <row r="132" spans="2:6" x14ac:dyDescent="0.3">
      <c r="B132" s="97">
        <v>119</v>
      </c>
      <c r="C132" s="98">
        <f t="shared" si="8"/>
        <v>0</v>
      </c>
      <c r="D132" s="99">
        <f t="shared" si="5"/>
        <v>0</v>
      </c>
      <c r="E132" s="99">
        <f t="shared" si="6"/>
        <v>0</v>
      </c>
      <c r="F132" s="99">
        <f t="shared" si="7"/>
        <v>0</v>
      </c>
    </row>
    <row r="133" spans="2:6" x14ac:dyDescent="0.3">
      <c r="B133" s="97">
        <v>120</v>
      </c>
      <c r="C133" s="98">
        <f t="shared" si="8"/>
        <v>0</v>
      </c>
      <c r="D133" s="99">
        <f t="shared" si="5"/>
        <v>0</v>
      </c>
      <c r="E133" s="99">
        <f t="shared" si="6"/>
        <v>0</v>
      </c>
      <c r="F133" s="99">
        <f t="shared" si="7"/>
        <v>0</v>
      </c>
    </row>
  </sheetData>
  <mergeCells count="2">
    <mergeCell ref="B1:F1"/>
    <mergeCell ref="B3:C3"/>
  </mergeCells>
  <conditionalFormatting sqref="B14:F133">
    <cfRule type="expression" dxfId="5" priority="1">
      <formula>$B14=$C$10</formula>
    </cfRule>
    <cfRule type="expression" dxfId="4" priority="2">
      <formula>$B14&gt;$C$10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313C6-7F5A-43C1-A581-92BDA03B4DE9}">
  <dimension ref="B1:I556"/>
  <sheetViews>
    <sheetView workbookViewId="0">
      <selection activeCell="C4" sqref="C4"/>
    </sheetView>
  </sheetViews>
  <sheetFormatPr baseColWidth="10" defaultRowHeight="14.4" x14ac:dyDescent="0.3"/>
  <cols>
    <col min="2" max="2" width="13.6640625" bestFit="1" customWidth="1"/>
    <col min="3" max="3" width="15" bestFit="1" customWidth="1"/>
    <col min="4" max="4" width="21.109375" bestFit="1" customWidth="1"/>
    <col min="5" max="5" width="14" bestFit="1" customWidth="1"/>
    <col min="6" max="6" width="19.33203125" customWidth="1"/>
    <col min="7" max="7" width="13.6640625" bestFit="1" customWidth="1"/>
  </cols>
  <sheetData>
    <row r="1" spans="2:9" ht="26.4" customHeight="1" x14ac:dyDescent="0.3">
      <c r="B1" s="171" t="s">
        <v>59</v>
      </c>
      <c r="C1" s="171"/>
      <c r="D1" s="171"/>
      <c r="E1" s="171"/>
    </row>
    <row r="2" spans="2:9" ht="15" thickBot="1" x14ac:dyDescent="0.35"/>
    <row r="3" spans="2:9" x14ac:dyDescent="0.3">
      <c r="B3" s="168" t="s">
        <v>11</v>
      </c>
      <c r="C3" s="169" t="s">
        <v>47</v>
      </c>
      <c r="D3" s="103" t="s">
        <v>48</v>
      </c>
      <c r="E3" s="1"/>
    </row>
    <row r="4" spans="2:9" x14ac:dyDescent="0.3">
      <c r="B4" s="72" t="s">
        <v>6</v>
      </c>
      <c r="C4" s="139">
        <v>-20000000</v>
      </c>
      <c r="D4" s="101">
        <f>FV(C6,C10,C5,0,1)</f>
        <v>-20000000</v>
      </c>
      <c r="E4" s="140"/>
    </row>
    <row r="5" spans="2:9" x14ac:dyDescent="0.3">
      <c r="B5" s="72" t="s">
        <v>49</v>
      </c>
      <c r="C5" s="73">
        <v>450000</v>
      </c>
      <c r="D5" s="101">
        <f>PMT(C6,C10,0,C4,1)</f>
        <v>449999.99999999959</v>
      </c>
      <c r="E5" s="105"/>
    </row>
    <row r="6" spans="2:9" x14ac:dyDescent="0.3">
      <c r="B6" s="72" t="s">
        <v>50</v>
      </c>
      <c r="C6" s="78">
        <f>C7/C8</f>
        <v>1.1096705164828052E-2</v>
      </c>
      <c r="D6" s="79">
        <f>RATE(C10,C5,0,C4,1,1)</f>
        <v>1.1096705164828052E-2</v>
      </c>
      <c r="I6" s="107"/>
    </row>
    <row r="7" spans="2:9" x14ac:dyDescent="0.3">
      <c r="B7" s="72" t="s">
        <v>1</v>
      </c>
      <c r="C7" s="82">
        <f>D7</f>
        <v>0.13316046197793663</v>
      </c>
      <c r="D7" s="83">
        <f>D6*C8</f>
        <v>0.13316046197793663</v>
      </c>
    </row>
    <row r="8" spans="2:9" x14ac:dyDescent="0.3">
      <c r="B8" s="72" t="s">
        <v>27</v>
      </c>
      <c r="C8" s="7">
        <v>12</v>
      </c>
      <c r="D8" s="29">
        <f>C8</f>
        <v>12</v>
      </c>
    </row>
    <row r="9" spans="2:9" x14ac:dyDescent="0.3">
      <c r="B9" s="72" t="s">
        <v>28</v>
      </c>
      <c r="C9" s="7">
        <f>36/12</f>
        <v>3</v>
      </c>
      <c r="D9" s="29">
        <f>C9</f>
        <v>3</v>
      </c>
    </row>
    <row r="10" spans="2:9" ht="15" thickBot="1" x14ac:dyDescent="0.35">
      <c r="B10" s="86" t="s">
        <v>51</v>
      </c>
      <c r="C10" s="87">
        <f>C8*C9</f>
        <v>36</v>
      </c>
      <c r="D10" s="88">
        <f>NPER(C6,C5,0,C4,1)</f>
        <v>35.999999999999879</v>
      </c>
    </row>
    <row r="11" spans="2:9" x14ac:dyDescent="0.3">
      <c r="B11" s="108"/>
      <c r="C11" s="109"/>
    </row>
    <row r="12" spans="2:9" ht="15" thickBot="1" x14ac:dyDescent="0.35">
      <c r="B12" s="108"/>
      <c r="C12" s="109"/>
    </row>
    <row r="13" spans="2:9" ht="15" thickBot="1" x14ac:dyDescent="0.35">
      <c r="B13" s="89" t="s">
        <v>52</v>
      </c>
      <c r="C13" s="90">
        <f>SUBTOTAL(9,C15:C1331)</f>
        <v>16200000</v>
      </c>
      <c r="D13" s="90">
        <f t="shared" ref="D13:E13" si="0">SUBTOTAL(9,D15:D1331)</f>
        <v>342443990.67611909</v>
      </c>
      <c r="E13" s="90">
        <f>SUBTOTAL(9,E15:E1331)</f>
        <v>3800000.000000021</v>
      </c>
      <c r="F13" s="104">
        <f>MAX(F15:F1340)</f>
        <v>20000000.000000022</v>
      </c>
    </row>
    <row r="14" spans="2:9" ht="15" thickBot="1" x14ac:dyDescent="0.35">
      <c r="B14" s="94" t="s">
        <v>53</v>
      </c>
      <c r="C14" s="95" t="s">
        <v>54</v>
      </c>
      <c r="D14" s="95" t="s">
        <v>60</v>
      </c>
      <c r="E14" s="95" t="s">
        <v>61</v>
      </c>
      <c r="F14" s="96" t="s">
        <v>62</v>
      </c>
    </row>
    <row r="15" spans="2:9" x14ac:dyDescent="0.3">
      <c r="B15" s="97">
        <v>1</v>
      </c>
      <c r="C15" s="35">
        <f>C5</f>
        <v>450000</v>
      </c>
      <c r="D15" s="35">
        <f>C15</f>
        <v>450000</v>
      </c>
      <c r="E15" s="35">
        <f>D15*$C$6</f>
        <v>4993.5173241726234</v>
      </c>
      <c r="F15" s="35">
        <f>D15+E15</f>
        <v>454993.5173241726</v>
      </c>
    </row>
    <row r="16" spans="2:9" x14ac:dyDescent="0.3">
      <c r="B16" s="97">
        <v>2</v>
      </c>
      <c r="C16" s="35">
        <f>IF(B16&gt;$C$10,,C15)</f>
        <v>450000</v>
      </c>
      <c r="D16" s="35">
        <f>IF(B16&gt;$C$10,,F15+C16)</f>
        <v>904993.51732417266</v>
      </c>
      <c r="E16" s="35">
        <f>IF(B16&gt;$C$10,,D16*$C$6)</f>
        <v>10042.446237827053</v>
      </c>
      <c r="F16" s="35">
        <f>IF(B16&gt;$C$10,,D16+E16)</f>
        <v>915035.96356199973</v>
      </c>
    </row>
    <row r="17" spans="2:6" x14ac:dyDescent="0.3">
      <c r="B17" s="97">
        <v>3</v>
      </c>
      <c r="C17" s="35">
        <f t="shared" ref="C17:C80" si="1">IF(B17&gt;$C$10,,C16)</f>
        <v>450000</v>
      </c>
      <c r="D17" s="35">
        <f t="shared" ref="D17:D80" si="2">IF(B17&gt;$C$10,,F16+C17)</f>
        <v>1365035.9635619996</v>
      </c>
      <c r="E17" s="35">
        <f t="shared" ref="E17:E80" si="3">IF(B17&gt;$C$10,,D17*$C$6)</f>
        <v>15147.401627034478</v>
      </c>
      <c r="F17" s="35">
        <f t="shared" ref="F17:F80" si="4">IF(B17&gt;$C$10,,D17+E17)</f>
        <v>1380183.365189034</v>
      </c>
    </row>
    <row r="18" spans="2:6" x14ac:dyDescent="0.3">
      <c r="B18" s="97">
        <v>4</v>
      </c>
      <c r="C18" s="35">
        <f t="shared" si="1"/>
        <v>450000</v>
      </c>
      <c r="D18" s="35">
        <f t="shared" si="2"/>
        <v>1830183.365189034</v>
      </c>
      <c r="E18" s="35">
        <f t="shared" si="3"/>
        <v>20309.005201075539</v>
      </c>
      <c r="F18" s="35">
        <f t="shared" si="4"/>
        <v>1850492.3703901095</v>
      </c>
    </row>
    <row r="19" spans="2:6" x14ac:dyDescent="0.3">
      <c r="B19" s="97">
        <v>5</v>
      </c>
      <c r="C19" s="35">
        <f t="shared" si="1"/>
        <v>450000</v>
      </c>
      <c r="D19" s="35">
        <f t="shared" si="2"/>
        <v>2300492.3703901097</v>
      </c>
      <c r="E19" s="35">
        <f t="shared" si="3"/>
        <v>25527.88556815546</v>
      </c>
      <c r="F19" s="35">
        <f t="shared" si="4"/>
        <v>2326020.2559582652</v>
      </c>
    </row>
    <row r="20" spans="2:6" x14ac:dyDescent="0.3">
      <c r="B20" s="97">
        <v>6</v>
      </c>
      <c r="C20" s="35">
        <f t="shared" si="1"/>
        <v>450000</v>
      </c>
      <c r="D20" s="35">
        <f t="shared" si="2"/>
        <v>2776020.2559582652</v>
      </c>
      <c r="E20" s="35">
        <f t="shared" si="3"/>
        <v>30804.678311959375</v>
      </c>
      <c r="F20" s="35">
        <f t="shared" si="4"/>
        <v>2806824.9342702245</v>
      </c>
    </row>
    <row r="21" spans="2:6" x14ac:dyDescent="0.3">
      <c r="B21" s="97">
        <v>7</v>
      </c>
      <c r="C21" s="35">
        <f t="shared" si="1"/>
        <v>450000</v>
      </c>
      <c r="D21" s="35">
        <f t="shared" si="2"/>
        <v>3256824.9342702245</v>
      </c>
      <c r="E21" s="35">
        <f t="shared" si="3"/>
        <v>36140.026069057181</v>
      </c>
      <c r="F21" s="35">
        <f t="shared" si="4"/>
        <v>3292964.9603392817</v>
      </c>
    </row>
    <row r="22" spans="2:6" x14ac:dyDescent="0.3">
      <c r="B22" s="97">
        <v>8</v>
      </c>
      <c r="C22" s="35">
        <f t="shared" si="1"/>
        <v>450000</v>
      </c>
      <c r="D22" s="35">
        <f t="shared" si="2"/>
        <v>3742964.9603392817</v>
      </c>
      <c r="E22" s="35">
        <f t="shared" si="3"/>
        <v>41534.578607167336</v>
      </c>
      <c r="F22" s="35">
        <f t="shared" si="4"/>
        <v>3784499.5389464488</v>
      </c>
    </row>
    <row r="23" spans="2:6" x14ac:dyDescent="0.3">
      <c r="B23" s="97">
        <v>9</v>
      </c>
      <c r="C23" s="35">
        <f t="shared" si="1"/>
        <v>450000</v>
      </c>
      <c r="D23" s="35">
        <f t="shared" si="2"/>
        <v>4234499.5389464488</v>
      </c>
      <c r="E23" s="35">
        <f t="shared" si="3"/>
        <v>46988.992904289065</v>
      </c>
      <c r="F23" s="35">
        <f t="shared" si="4"/>
        <v>4281488.5318507375</v>
      </c>
    </row>
    <row r="24" spans="2:6" x14ac:dyDescent="0.3">
      <c r="B24" s="97">
        <v>10</v>
      </c>
      <c r="C24" s="35">
        <f t="shared" si="1"/>
        <v>450000</v>
      </c>
      <c r="D24" s="35">
        <f t="shared" si="2"/>
        <v>4731488.5318507375</v>
      </c>
      <c r="E24" s="35">
        <f t="shared" si="3"/>
        <v>52503.933228712776</v>
      </c>
      <c r="F24" s="35">
        <f t="shared" si="4"/>
        <v>4783992.46507945</v>
      </c>
    </row>
    <row r="25" spans="2:6" x14ac:dyDescent="0.3">
      <c r="B25" s="97">
        <v>11</v>
      </c>
      <c r="C25" s="35">
        <f t="shared" si="1"/>
        <v>450000</v>
      </c>
      <c r="D25" s="35">
        <f t="shared" si="2"/>
        <v>5233992.46507945</v>
      </c>
      <c r="E25" s="35">
        <f t="shared" si="3"/>
        <v>58080.071219918245</v>
      </c>
      <c r="F25" s="35">
        <f t="shared" si="4"/>
        <v>5292072.5362993684</v>
      </c>
    </row>
    <row r="26" spans="2:6" x14ac:dyDescent="0.3">
      <c r="B26" s="97">
        <v>12</v>
      </c>
      <c r="C26" s="35">
        <f t="shared" si="1"/>
        <v>450000</v>
      </c>
      <c r="D26" s="35">
        <f t="shared" si="2"/>
        <v>5742072.5362993684</v>
      </c>
      <c r="E26" s="35">
        <f t="shared" si="3"/>
        <v>63718.085970370514</v>
      </c>
      <c r="F26" s="35">
        <f t="shared" si="4"/>
        <v>5805790.6222697385</v>
      </c>
    </row>
    <row r="27" spans="2:6" x14ac:dyDescent="0.3">
      <c r="B27" s="97">
        <v>13</v>
      </c>
      <c r="C27" s="35">
        <f t="shared" si="1"/>
        <v>450000</v>
      </c>
      <c r="D27" s="35">
        <f t="shared" si="2"/>
        <v>6255790.6222697385</v>
      </c>
      <c r="E27" s="35">
        <f t="shared" si="3"/>
        <v>69418.6641082235</v>
      </c>
      <c r="F27" s="35">
        <f t="shared" si="4"/>
        <v>6325209.2863779617</v>
      </c>
    </row>
    <row r="28" spans="2:6" x14ac:dyDescent="0.3">
      <c r="B28" s="97">
        <v>14</v>
      </c>
      <c r="C28" s="35">
        <f t="shared" si="1"/>
        <v>450000</v>
      </c>
      <c r="D28" s="35">
        <f t="shared" si="2"/>
        <v>6775209.2863779617</v>
      </c>
      <c r="E28" s="35">
        <f t="shared" si="3"/>
        <v>75182.499880941308</v>
      </c>
      <c r="F28" s="35">
        <f t="shared" si="4"/>
        <v>6850391.7862589033</v>
      </c>
    </row>
    <row r="29" spans="2:6" x14ac:dyDescent="0.3">
      <c r="B29" s="97">
        <v>15</v>
      </c>
      <c r="C29" s="35">
        <f t="shared" si="1"/>
        <v>450000</v>
      </c>
      <c r="D29" s="35">
        <f t="shared" si="2"/>
        <v>7300391.7862589033</v>
      </c>
      <c r="E29" s="35">
        <f t="shared" si="3"/>
        <v>81010.295239847459</v>
      </c>
      <c r="F29" s="35">
        <f t="shared" si="4"/>
        <v>7381402.0814987505</v>
      </c>
    </row>
    <row r="30" spans="2:6" x14ac:dyDescent="0.3">
      <c r="B30" s="97">
        <v>16</v>
      </c>
      <c r="C30" s="35">
        <f t="shared" si="1"/>
        <v>450000</v>
      </c>
      <c r="D30" s="35">
        <f t="shared" si="2"/>
        <v>7831402.0814987505</v>
      </c>
      <c r="E30" s="35">
        <f t="shared" si="3"/>
        <v>86902.75992561235</v>
      </c>
      <c r="F30" s="35">
        <f t="shared" si="4"/>
        <v>7918304.8414243627</v>
      </c>
    </row>
    <row r="31" spans="2:6" x14ac:dyDescent="0.3">
      <c r="B31" s="97">
        <v>17</v>
      </c>
      <c r="C31" s="35">
        <f t="shared" si="1"/>
        <v>450000</v>
      </c>
      <c r="D31" s="35">
        <f t="shared" si="2"/>
        <v>8368304.8414243627</v>
      </c>
      <c r="E31" s="35">
        <f t="shared" si="3"/>
        <v>92860.611554689327</v>
      </c>
      <c r="F31" s="35">
        <f t="shared" si="4"/>
        <v>8461165.4529790524</v>
      </c>
    </row>
    <row r="32" spans="2:6" x14ac:dyDescent="0.3">
      <c r="B32" s="97">
        <v>18</v>
      </c>
      <c r="C32" s="35">
        <f t="shared" si="1"/>
        <v>450000</v>
      </c>
      <c r="D32" s="35">
        <f t="shared" si="2"/>
        <v>8911165.4529790524</v>
      </c>
      <c r="E32" s="35">
        <f t="shared" si="3"/>
        <v>98884.575706709962</v>
      </c>
      <c r="F32" s="35">
        <f t="shared" si="4"/>
        <v>9010050.0286857616</v>
      </c>
    </row>
    <row r="33" spans="2:7" x14ac:dyDescent="0.3">
      <c r="B33" s="97">
        <v>19</v>
      </c>
      <c r="C33" s="35">
        <f t="shared" si="1"/>
        <v>450000</v>
      </c>
      <c r="D33" s="35">
        <f t="shared" si="2"/>
        <v>9460050.0286857616</v>
      </c>
      <c r="E33" s="35">
        <f t="shared" si="3"/>
        <v>104975.38601284905</v>
      </c>
      <c r="F33" s="35">
        <f t="shared" si="4"/>
        <v>9565025.4146986101</v>
      </c>
    </row>
    <row r="34" spans="2:7" x14ac:dyDescent="0.3">
      <c r="B34" s="97">
        <v>20</v>
      </c>
      <c r="C34" s="35">
        <f t="shared" si="1"/>
        <v>450000</v>
      </c>
      <c r="D34" s="35">
        <f t="shared" si="2"/>
        <v>10015025.41469861</v>
      </c>
      <c r="E34" s="35">
        <f t="shared" si="3"/>
        <v>111133.78424517027</v>
      </c>
      <c r="F34" s="35">
        <f t="shared" si="4"/>
        <v>10126159.198943781</v>
      </c>
    </row>
    <row r="35" spans="2:7" x14ac:dyDescent="0.3">
      <c r="B35" s="97">
        <v>21</v>
      </c>
      <c r="C35" s="35">
        <f t="shared" si="1"/>
        <v>450000</v>
      </c>
      <c r="D35" s="35">
        <f t="shared" si="2"/>
        <v>10576159.198943781</v>
      </c>
      <c r="E35" s="35">
        <f t="shared" si="3"/>
        <v>117360.52040696317</v>
      </c>
      <c r="F35" s="35">
        <f t="shared" si="4"/>
        <v>10693519.719350744</v>
      </c>
    </row>
    <row r="36" spans="2:7" x14ac:dyDescent="0.3">
      <c r="B36" s="97">
        <v>22</v>
      </c>
      <c r="C36" s="35">
        <f t="shared" si="1"/>
        <v>450000</v>
      </c>
      <c r="D36" s="35">
        <f t="shared" si="2"/>
        <v>11143519.719350744</v>
      </c>
      <c r="E36" s="35">
        <f t="shared" si="3"/>
        <v>123656.35282408266</v>
      </c>
      <c r="F36" s="35">
        <f t="shared" si="4"/>
        <v>11267176.072174827</v>
      </c>
    </row>
    <row r="37" spans="2:7" x14ac:dyDescent="0.3">
      <c r="B37" s="97">
        <v>23</v>
      </c>
      <c r="C37" s="35">
        <f t="shared" si="1"/>
        <v>450000</v>
      </c>
      <c r="D37" s="35">
        <f t="shared" si="2"/>
        <v>11717176.072174827</v>
      </c>
      <c r="E37" s="35">
        <f t="shared" si="3"/>
        <v>130022.04823730206</v>
      </c>
      <c r="F37" s="35">
        <f t="shared" si="4"/>
        <v>11847198.120412128</v>
      </c>
    </row>
    <row r="38" spans="2:7" x14ac:dyDescent="0.3">
      <c r="B38" s="97">
        <v>24</v>
      </c>
      <c r="C38" s="35">
        <f t="shared" si="1"/>
        <v>450000</v>
      </c>
      <c r="D38" s="35">
        <f t="shared" si="2"/>
        <v>12297198.120412128</v>
      </c>
      <c r="E38" s="35">
        <f t="shared" si="3"/>
        <v>136458.38189569107</v>
      </c>
      <c r="F38" s="35">
        <f t="shared" si="4"/>
        <v>12433656.502307819</v>
      </c>
    </row>
    <row r="39" spans="2:7" x14ac:dyDescent="0.3">
      <c r="B39" s="97">
        <v>25</v>
      </c>
      <c r="C39" s="35">
        <f t="shared" si="1"/>
        <v>450000</v>
      </c>
      <c r="D39" s="35">
        <f t="shared" si="2"/>
        <v>12883656.502307819</v>
      </c>
      <c r="E39" s="35">
        <f t="shared" si="3"/>
        <v>142966.13765102968</v>
      </c>
      <c r="F39" s="35">
        <f t="shared" si="4"/>
        <v>13026622.639958849</v>
      </c>
    </row>
    <row r="40" spans="2:7" x14ac:dyDescent="0.3">
      <c r="B40" s="97">
        <v>26</v>
      </c>
      <c r="C40" s="35">
        <f t="shared" si="1"/>
        <v>450000</v>
      </c>
      <c r="D40" s="35">
        <f t="shared" si="2"/>
        <v>13476622.639958849</v>
      </c>
      <c r="E40" s="35">
        <f t="shared" si="3"/>
        <v>149546.10805327003</v>
      </c>
      <c r="F40" s="35">
        <f t="shared" si="4"/>
        <v>13626168.74801212</v>
      </c>
    </row>
    <row r="41" spans="2:7" x14ac:dyDescent="0.3">
      <c r="B41" s="97">
        <v>27</v>
      </c>
      <c r="C41" s="35">
        <f t="shared" si="1"/>
        <v>450000</v>
      </c>
      <c r="D41" s="35">
        <f t="shared" si="2"/>
        <v>14076168.74801212</v>
      </c>
      <c r="E41" s="35">
        <f t="shared" si="3"/>
        <v>156199.09444705732</v>
      </c>
      <c r="F41" s="35">
        <f t="shared" si="4"/>
        <v>14232367.842459178</v>
      </c>
    </row>
    <row r="42" spans="2:7" x14ac:dyDescent="0.3">
      <c r="B42" s="97">
        <v>28</v>
      </c>
      <c r="C42" s="35">
        <f t="shared" si="1"/>
        <v>450000</v>
      </c>
      <c r="D42" s="35">
        <f t="shared" si="2"/>
        <v>14682367.842459178</v>
      </c>
      <c r="E42" s="35">
        <f t="shared" si="3"/>
        <v>162925.90706932207</v>
      </c>
      <c r="F42" s="35">
        <f t="shared" si="4"/>
        <v>14845293.749528499</v>
      </c>
    </row>
    <row r="43" spans="2:7" x14ac:dyDescent="0.3">
      <c r="B43" s="97">
        <v>29</v>
      </c>
      <c r="C43" s="35">
        <f t="shared" si="1"/>
        <v>450000</v>
      </c>
      <c r="D43" s="35">
        <f t="shared" si="2"/>
        <v>15295293.749528499</v>
      </c>
      <c r="E43" s="35">
        <f t="shared" si="3"/>
        <v>169727.36514795513</v>
      </c>
      <c r="F43" s="35">
        <f t="shared" si="4"/>
        <v>15465021.114676455</v>
      </c>
      <c r="G43" s="105"/>
    </row>
    <row r="44" spans="2:7" x14ac:dyDescent="0.3">
      <c r="B44" s="97">
        <v>30</v>
      </c>
      <c r="C44" s="35">
        <f t="shared" si="1"/>
        <v>450000</v>
      </c>
      <c r="D44" s="35">
        <f t="shared" si="2"/>
        <v>15915021.114676455</v>
      </c>
      <c r="E44" s="35">
        <f t="shared" si="3"/>
        <v>176604.29700157774</v>
      </c>
      <c r="F44" s="35">
        <f t="shared" si="4"/>
        <v>16091625.411678033</v>
      </c>
    </row>
    <row r="45" spans="2:7" x14ac:dyDescent="0.3">
      <c r="B45" s="97">
        <v>31</v>
      </c>
      <c r="C45" s="35">
        <f t="shared" si="1"/>
        <v>450000</v>
      </c>
      <c r="D45" s="35">
        <f t="shared" si="2"/>
        <v>16541625.411678033</v>
      </c>
      <c r="E45" s="35">
        <f t="shared" si="3"/>
        <v>183557.5401404186</v>
      </c>
      <c r="F45" s="35">
        <f t="shared" si="4"/>
        <v>16725182.951818451</v>
      </c>
      <c r="G45" s="105"/>
    </row>
    <row r="46" spans="2:7" x14ac:dyDescent="0.3">
      <c r="B46" s="97">
        <v>32</v>
      </c>
      <c r="C46" s="35">
        <f t="shared" si="1"/>
        <v>450000</v>
      </c>
      <c r="D46" s="35">
        <f t="shared" si="2"/>
        <v>17175182.951818451</v>
      </c>
      <c r="E46" s="35">
        <f t="shared" si="3"/>
        <v>190587.94136831051</v>
      </c>
      <c r="F46" s="35">
        <f t="shared" si="4"/>
        <v>17365770.893186763</v>
      </c>
    </row>
    <row r="47" spans="2:7" x14ac:dyDescent="0.3">
      <c r="B47" s="97">
        <v>33</v>
      </c>
      <c r="C47" s="35">
        <f t="shared" si="1"/>
        <v>450000</v>
      </c>
      <c r="D47" s="35">
        <f t="shared" si="2"/>
        <v>17815770.893186763</v>
      </c>
      <c r="E47" s="35">
        <f t="shared" si="3"/>
        <v>197696.35688581882</v>
      </c>
      <c r="F47" s="35">
        <f t="shared" si="4"/>
        <v>18013467.250072584</v>
      </c>
    </row>
    <row r="48" spans="2:7" x14ac:dyDescent="0.3">
      <c r="B48" s="97">
        <v>34</v>
      </c>
      <c r="C48" s="35">
        <f t="shared" si="1"/>
        <v>450000</v>
      </c>
      <c r="D48" s="35">
        <f t="shared" si="2"/>
        <v>18463467.250072584</v>
      </c>
      <c r="E48" s="35">
        <f t="shared" si="3"/>
        <v>204883.65239451404</v>
      </c>
      <c r="F48" s="35">
        <f t="shared" si="4"/>
        <v>18668350.902467098</v>
      </c>
    </row>
    <row r="49" spans="2:6" x14ac:dyDescent="0.3">
      <c r="B49" s="97">
        <v>35</v>
      </c>
      <c r="C49" s="35">
        <f t="shared" si="1"/>
        <v>450000</v>
      </c>
      <c r="D49" s="35">
        <f t="shared" si="2"/>
        <v>19118350.902467098</v>
      </c>
      <c r="E49" s="35">
        <f t="shared" si="3"/>
        <v>212150.7032024017</v>
      </c>
      <c r="F49" s="35">
        <f t="shared" si="4"/>
        <v>19330501.605669498</v>
      </c>
    </row>
    <row r="50" spans="2:6" x14ac:dyDescent="0.3">
      <c r="B50" s="97">
        <v>36</v>
      </c>
      <c r="C50" s="35">
        <f t="shared" si="1"/>
        <v>450000</v>
      </c>
      <c r="D50" s="35">
        <f t="shared" si="2"/>
        <v>19780501.605669498</v>
      </c>
      <c r="E50" s="35">
        <f t="shared" si="3"/>
        <v>219498.39433052231</v>
      </c>
      <c r="F50" s="35">
        <f t="shared" si="4"/>
        <v>20000000.000000022</v>
      </c>
    </row>
    <row r="51" spans="2:6" x14ac:dyDescent="0.3">
      <c r="B51" s="97">
        <v>37</v>
      </c>
      <c r="C51" s="35">
        <f t="shared" si="1"/>
        <v>0</v>
      </c>
      <c r="D51" s="35">
        <f t="shared" si="2"/>
        <v>0</v>
      </c>
      <c r="E51" s="35">
        <f t="shared" si="3"/>
        <v>0</v>
      </c>
      <c r="F51" s="35">
        <f t="shared" si="4"/>
        <v>0</v>
      </c>
    </row>
    <row r="52" spans="2:6" x14ac:dyDescent="0.3">
      <c r="B52" s="97">
        <v>38</v>
      </c>
      <c r="C52" s="35">
        <f t="shared" si="1"/>
        <v>0</v>
      </c>
      <c r="D52" s="35">
        <f t="shared" si="2"/>
        <v>0</v>
      </c>
      <c r="E52" s="35">
        <f t="shared" si="3"/>
        <v>0</v>
      </c>
      <c r="F52" s="35">
        <f t="shared" si="4"/>
        <v>0</v>
      </c>
    </row>
    <row r="53" spans="2:6" x14ac:dyDescent="0.3">
      <c r="B53" s="97">
        <v>39</v>
      </c>
      <c r="C53" s="35">
        <f t="shared" si="1"/>
        <v>0</v>
      </c>
      <c r="D53" s="35">
        <f t="shared" si="2"/>
        <v>0</v>
      </c>
      <c r="E53" s="35">
        <f t="shared" si="3"/>
        <v>0</v>
      </c>
      <c r="F53" s="35">
        <f t="shared" si="4"/>
        <v>0</v>
      </c>
    </row>
    <row r="54" spans="2:6" x14ac:dyDescent="0.3">
      <c r="B54" s="97">
        <v>40</v>
      </c>
      <c r="C54" s="35">
        <f t="shared" si="1"/>
        <v>0</v>
      </c>
      <c r="D54" s="35">
        <f t="shared" si="2"/>
        <v>0</v>
      </c>
      <c r="E54" s="35">
        <f t="shared" si="3"/>
        <v>0</v>
      </c>
      <c r="F54" s="35">
        <f t="shared" si="4"/>
        <v>0</v>
      </c>
    </row>
    <row r="55" spans="2:6" x14ac:dyDescent="0.3">
      <c r="B55" s="97">
        <v>41</v>
      </c>
      <c r="C55" s="35">
        <f t="shared" si="1"/>
        <v>0</v>
      </c>
      <c r="D55" s="35">
        <f t="shared" si="2"/>
        <v>0</v>
      </c>
      <c r="E55" s="35">
        <f t="shared" si="3"/>
        <v>0</v>
      </c>
      <c r="F55" s="35">
        <f t="shared" si="4"/>
        <v>0</v>
      </c>
    </row>
    <row r="56" spans="2:6" x14ac:dyDescent="0.3">
      <c r="B56" s="97">
        <v>42</v>
      </c>
      <c r="C56" s="35">
        <f t="shared" si="1"/>
        <v>0</v>
      </c>
      <c r="D56" s="35">
        <f t="shared" si="2"/>
        <v>0</v>
      </c>
      <c r="E56" s="35">
        <f t="shared" si="3"/>
        <v>0</v>
      </c>
      <c r="F56" s="35">
        <f t="shared" si="4"/>
        <v>0</v>
      </c>
    </row>
    <row r="57" spans="2:6" x14ac:dyDescent="0.3">
      <c r="B57" s="97">
        <v>43</v>
      </c>
      <c r="C57" s="35">
        <f t="shared" si="1"/>
        <v>0</v>
      </c>
      <c r="D57" s="35">
        <f t="shared" si="2"/>
        <v>0</v>
      </c>
      <c r="E57" s="35">
        <f t="shared" si="3"/>
        <v>0</v>
      </c>
      <c r="F57" s="35">
        <f t="shared" si="4"/>
        <v>0</v>
      </c>
    </row>
    <row r="58" spans="2:6" x14ac:dyDescent="0.3">
      <c r="B58" s="97">
        <v>44</v>
      </c>
      <c r="C58" s="35">
        <f t="shared" si="1"/>
        <v>0</v>
      </c>
      <c r="D58" s="35">
        <f t="shared" si="2"/>
        <v>0</v>
      </c>
      <c r="E58" s="35">
        <f t="shared" si="3"/>
        <v>0</v>
      </c>
      <c r="F58" s="35">
        <f t="shared" si="4"/>
        <v>0</v>
      </c>
    </row>
    <row r="59" spans="2:6" x14ac:dyDescent="0.3">
      <c r="B59" s="97">
        <v>45</v>
      </c>
      <c r="C59" s="35">
        <f t="shared" si="1"/>
        <v>0</v>
      </c>
      <c r="D59" s="35">
        <f t="shared" si="2"/>
        <v>0</v>
      </c>
      <c r="E59" s="35">
        <f t="shared" si="3"/>
        <v>0</v>
      </c>
      <c r="F59" s="35">
        <f t="shared" si="4"/>
        <v>0</v>
      </c>
    </row>
    <row r="60" spans="2:6" x14ac:dyDescent="0.3">
      <c r="B60" s="97">
        <v>46</v>
      </c>
      <c r="C60" s="35">
        <f t="shared" si="1"/>
        <v>0</v>
      </c>
      <c r="D60" s="35">
        <f t="shared" si="2"/>
        <v>0</v>
      </c>
      <c r="E60" s="35">
        <f t="shared" si="3"/>
        <v>0</v>
      </c>
      <c r="F60" s="35">
        <f t="shared" si="4"/>
        <v>0</v>
      </c>
    </row>
    <row r="61" spans="2:6" x14ac:dyDescent="0.3">
      <c r="B61" s="97">
        <v>47</v>
      </c>
      <c r="C61" s="35">
        <f t="shared" si="1"/>
        <v>0</v>
      </c>
      <c r="D61" s="35">
        <f t="shared" si="2"/>
        <v>0</v>
      </c>
      <c r="E61" s="35">
        <f t="shared" si="3"/>
        <v>0</v>
      </c>
      <c r="F61" s="35">
        <f t="shared" si="4"/>
        <v>0</v>
      </c>
    </row>
    <row r="62" spans="2:6" x14ac:dyDescent="0.3">
      <c r="B62" s="97">
        <v>48</v>
      </c>
      <c r="C62" s="35">
        <f t="shared" si="1"/>
        <v>0</v>
      </c>
      <c r="D62" s="35">
        <f t="shared" si="2"/>
        <v>0</v>
      </c>
      <c r="E62" s="35">
        <f t="shared" si="3"/>
        <v>0</v>
      </c>
      <c r="F62" s="35">
        <f t="shared" si="4"/>
        <v>0</v>
      </c>
    </row>
    <row r="63" spans="2:6" x14ac:dyDescent="0.3">
      <c r="B63" s="97">
        <v>49</v>
      </c>
      <c r="C63" s="35">
        <f t="shared" si="1"/>
        <v>0</v>
      </c>
      <c r="D63" s="35">
        <f t="shared" si="2"/>
        <v>0</v>
      </c>
      <c r="E63" s="35">
        <f t="shared" si="3"/>
        <v>0</v>
      </c>
      <c r="F63" s="35">
        <f t="shared" si="4"/>
        <v>0</v>
      </c>
    </row>
    <row r="64" spans="2:6" x14ac:dyDescent="0.3">
      <c r="B64" s="97">
        <v>50</v>
      </c>
      <c r="C64" s="35">
        <f t="shared" si="1"/>
        <v>0</v>
      </c>
      <c r="D64" s="35">
        <f t="shared" si="2"/>
        <v>0</v>
      </c>
      <c r="E64" s="35">
        <f t="shared" si="3"/>
        <v>0</v>
      </c>
      <c r="F64" s="35">
        <f t="shared" si="4"/>
        <v>0</v>
      </c>
    </row>
    <row r="65" spans="2:6" x14ac:dyDescent="0.3">
      <c r="B65" s="97">
        <v>51</v>
      </c>
      <c r="C65" s="35">
        <f t="shared" si="1"/>
        <v>0</v>
      </c>
      <c r="D65" s="35">
        <f t="shared" si="2"/>
        <v>0</v>
      </c>
      <c r="E65" s="35">
        <f t="shared" si="3"/>
        <v>0</v>
      </c>
      <c r="F65" s="35">
        <f t="shared" si="4"/>
        <v>0</v>
      </c>
    </row>
    <row r="66" spans="2:6" x14ac:dyDescent="0.3">
      <c r="B66" s="97">
        <v>52</v>
      </c>
      <c r="C66" s="35">
        <f t="shared" si="1"/>
        <v>0</v>
      </c>
      <c r="D66" s="35">
        <f t="shared" si="2"/>
        <v>0</v>
      </c>
      <c r="E66" s="35">
        <f t="shared" si="3"/>
        <v>0</v>
      </c>
      <c r="F66" s="35">
        <f t="shared" si="4"/>
        <v>0</v>
      </c>
    </row>
    <row r="67" spans="2:6" x14ac:dyDescent="0.3">
      <c r="B67" s="97">
        <v>53</v>
      </c>
      <c r="C67" s="35">
        <f t="shared" si="1"/>
        <v>0</v>
      </c>
      <c r="D67" s="35">
        <f t="shared" si="2"/>
        <v>0</v>
      </c>
      <c r="E67" s="35">
        <f t="shared" si="3"/>
        <v>0</v>
      </c>
      <c r="F67" s="35">
        <f t="shared" si="4"/>
        <v>0</v>
      </c>
    </row>
    <row r="68" spans="2:6" x14ac:dyDescent="0.3">
      <c r="B68" s="97">
        <v>54</v>
      </c>
      <c r="C68" s="35">
        <f t="shared" si="1"/>
        <v>0</v>
      </c>
      <c r="D68" s="35">
        <f t="shared" si="2"/>
        <v>0</v>
      </c>
      <c r="E68" s="35">
        <f t="shared" si="3"/>
        <v>0</v>
      </c>
      <c r="F68" s="35">
        <f t="shared" si="4"/>
        <v>0</v>
      </c>
    </row>
    <row r="69" spans="2:6" x14ac:dyDescent="0.3">
      <c r="B69" s="97">
        <v>55</v>
      </c>
      <c r="C69" s="35">
        <f t="shared" si="1"/>
        <v>0</v>
      </c>
      <c r="D69" s="35">
        <f t="shared" si="2"/>
        <v>0</v>
      </c>
      <c r="E69" s="35">
        <f t="shared" si="3"/>
        <v>0</v>
      </c>
      <c r="F69" s="35">
        <f t="shared" si="4"/>
        <v>0</v>
      </c>
    </row>
    <row r="70" spans="2:6" x14ac:dyDescent="0.3">
      <c r="B70" s="97">
        <v>56</v>
      </c>
      <c r="C70" s="35">
        <f t="shared" si="1"/>
        <v>0</v>
      </c>
      <c r="D70" s="35">
        <f t="shared" si="2"/>
        <v>0</v>
      </c>
      <c r="E70" s="35">
        <f t="shared" si="3"/>
        <v>0</v>
      </c>
      <c r="F70" s="35">
        <f t="shared" si="4"/>
        <v>0</v>
      </c>
    </row>
    <row r="71" spans="2:6" x14ac:dyDescent="0.3">
      <c r="B71" s="97">
        <v>57</v>
      </c>
      <c r="C71" s="35">
        <f t="shared" si="1"/>
        <v>0</v>
      </c>
      <c r="D71" s="35">
        <f t="shared" si="2"/>
        <v>0</v>
      </c>
      <c r="E71" s="35">
        <f t="shared" si="3"/>
        <v>0</v>
      </c>
      <c r="F71" s="35">
        <f t="shared" si="4"/>
        <v>0</v>
      </c>
    </row>
    <row r="72" spans="2:6" x14ac:dyDescent="0.3">
      <c r="B72" s="97">
        <v>58</v>
      </c>
      <c r="C72" s="35">
        <f t="shared" si="1"/>
        <v>0</v>
      </c>
      <c r="D72" s="35">
        <f t="shared" si="2"/>
        <v>0</v>
      </c>
      <c r="E72" s="35">
        <f t="shared" si="3"/>
        <v>0</v>
      </c>
      <c r="F72" s="35">
        <f t="shared" si="4"/>
        <v>0</v>
      </c>
    </row>
    <row r="73" spans="2:6" x14ac:dyDescent="0.3">
      <c r="B73" s="97">
        <v>59</v>
      </c>
      <c r="C73" s="35">
        <f t="shared" si="1"/>
        <v>0</v>
      </c>
      <c r="D73" s="35">
        <f t="shared" si="2"/>
        <v>0</v>
      </c>
      <c r="E73" s="35">
        <f t="shared" si="3"/>
        <v>0</v>
      </c>
      <c r="F73" s="35">
        <f t="shared" si="4"/>
        <v>0</v>
      </c>
    </row>
    <row r="74" spans="2:6" x14ac:dyDescent="0.3">
      <c r="B74" s="97">
        <v>60</v>
      </c>
      <c r="C74" s="35">
        <f t="shared" si="1"/>
        <v>0</v>
      </c>
      <c r="D74" s="35">
        <f t="shared" si="2"/>
        <v>0</v>
      </c>
      <c r="E74" s="35">
        <f t="shared" si="3"/>
        <v>0</v>
      </c>
      <c r="F74" s="35">
        <f t="shared" si="4"/>
        <v>0</v>
      </c>
    </row>
    <row r="75" spans="2:6" x14ac:dyDescent="0.3">
      <c r="B75" s="97">
        <v>61</v>
      </c>
      <c r="C75" s="35">
        <f t="shared" si="1"/>
        <v>0</v>
      </c>
      <c r="D75" s="35">
        <f t="shared" si="2"/>
        <v>0</v>
      </c>
      <c r="E75" s="35">
        <f t="shared" si="3"/>
        <v>0</v>
      </c>
      <c r="F75" s="35">
        <f t="shared" si="4"/>
        <v>0</v>
      </c>
    </row>
    <row r="76" spans="2:6" x14ac:dyDescent="0.3">
      <c r="B76" s="97">
        <v>62</v>
      </c>
      <c r="C76" s="35">
        <f t="shared" si="1"/>
        <v>0</v>
      </c>
      <c r="D76" s="35">
        <f t="shared" si="2"/>
        <v>0</v>
      </c>
      <c r="E76" s="35">
        <f t="shared" si="3"/>
        <v>0</v>
      </c>
      <c r="F76" s="35">
        <f t="shared" si="4"/>
        <v>0</v>
      </c>
    </row>
    <row r="77" spans="2:6" x14ac:dyDescent="0.3">
      <c r="B77" s="97">
        <v>63</v>
      </c>
      <c r="C77" s="35">
        <f t="shared" si="1"/>
        <v>0</v>
      </c>
      <c r="D77" s="35">
        <f t="shared" si="2"/>
        <v>0</v>
      </c>
      <c r="E77" s="35">
        <f t="shared" si="3"/>
        <v>0</v>
      </c>
      <c r="F77" s="35">
        <f t="shared" si="4"/>
        <v>0</v>
      </c>
    </row>
    <row r="78" spans="2:6" x14ac:dyDescent="0.3">
      <c r="B78" s="97">
        <v>64</v>
      </c>
      <c r="C78" s="35">
        <f t="shared" si="1"/>
        <v>0</v>
      </c>
      <c r="D78" s="35">
        <f t="shared" si="2"/>
        <v>0</v>
      </c>
      <c r="E78" s="35">
        <f t="shared" si="3"/>
        <v>0</v>
      </c>
      <c r="F78" s="35">
        <f t="shared" si="4"/>
        <v>0</v>
      </c>
    </row>
    <row r="79" spans="2:6" x14ac:dyDescent="0.3">
      <c r="B79" s="97">
        <v>65</v>
      </c>
      <c r="C79" s="35">
        <f t="shared" si="1"/>
        <v>0</v>
      </c>
      <c r="D79" s="35">
        <f t="shared" si="2"/>
        <v>0</v>
      </c>
      <c r="E79" s="35">
        <f t="shared" si="3"/>
        <v>0</v>
      </c>
      <c r="F79" s="35">
        <f t="shared" si="4"/>
        <v>0</v>
      </c>
    </row>
    <row r="80" spans="2:6" x14ac:dyDescent="0.3">
      <c r="B80" s="97">
        <v>66</v>
      </c>
      <c r="C80" s="35">
        <f t="shared" si="1"/>
        <v>0</v>
      </c>
      <c r="D80" s="35">
        <f t="shared" si="2"/>
        <v>0</v>
      </c>
      <c r="E80" s="35">
        <f t="shared" si="3"/>
        <v>0</v>
      </c>
      <c r="F80" s="35">
        <f t="shared" si="4"/>
        <v>0</v>
      </c>
    </row>
    <row r="81" spans="2:6" x14ac:dyDescent="0.3">
      <c r="B81" s="97">
        <v>67</v>
      </c>
      <c r="C81" s="35">
        <f t="shared" ref="C81:C134" si="5">IF(B81&gt;$C$10,,C80)</f>
        <v>0</v>
      </c>
      <c r="D81" s="35">
        <f t="shared" ref="D81:D134" si="6">IF(B81&gt;$C$10,,F80+C81)</f>
        <v>0</v>
      </c>
      <c r="E81" s="35">
        <f t="shared" ref="E81:E134" si="7">IF(B81&gt;$C$10,,D81*$C$6)</f>
        <v>0</v>
      </c>
      <c r="F81" s="35">
        <f t="shared" ref="F81:F134" si="8">IF(B81&gt;$C$10,,D81+E81)</f>
        <v>0</v>
      </c>
    </row>
    <row r="82" spans="2:6" x14ac:dyDescent="0.3">
      <c r="B82" s="97">
        <v>68</v>
      </c>
      <c r="C82" s="35">
        <f t="shared" si="5"/>
        <v>0</v>
      </c>
      <c r="D82" s="35">
        <f t="shared" si="6"/>
        <v>0</v>
      </c>
      <c r="E82" s="35">
        <f t="shared" si="7"/>
        <v>0</v>
      </c>
      <c r="F82" s="35">
        <f t="shared" si="8"/>
        <v>0</v>
      </c>
    </row>
    <row r="83" spans="2:6" x14ac:dyDescent="0.3">
      <c r="B83" s="97">
        <v>69</v>
      </c>
      <c r="C83" s="35">
        <f t="shared" si="5"/>
        <v>0</v>
      </c>
      <c r="D83" s="35">
        <f t="shared" si="6"/>
        <v>0</v>
      </c>
      <c r="E83" s="35">
        <f t="shared" si="7"/>
        <v>0</v>
      </c>
      <c r="F83" s="35">
        <f t="shared" si="8"/>
        <v>0</v>
      </c>
    </row>
    <row r="84" spans="2:6" x14ac:dyDescent="0.3">
      <c r="B84" s="97">
        <v>70</v>
      </c>
      <c r="C84" s="35">
        <f t="shared" si="5"/>
        <v>0</v>
      </c>
      <c r="D84" s="35">
        <f t="shared" si="6"/>
        <v>0</v>
      </c>
      <c r="E84" s="35">
        <f t="shared" si="7"/>
        <v>0</v>
      </c>
      <c r="F84" s="35">
        <f t="shared" si="8"/>
        <v>0</v>
      </c>
    </row>
    <row r="85" spans="2:6" x14ac:dyDescent="0.3">
      <c r="B85" s="97">
        <v>71</v>
      </c>
      <c r="C85" s="35">
        <f t="shared" si="5"/>
        <v>0</v>
      </c>
      <c r="D85" s="35">
        <f t="shared" si="6"/>
        <v>0</v>
      </c>
      <c r="E85" s="35">
        <f t="shared" si="7"/>
        <v>0</v>
      </c>
      <c r="F85" s="35">
        <f t="shared" si="8"/>
        <v>0</v>
      </c>
    </row>
    <row r="86" spans="2:6" x14ac:dyDescent="0.3">
      <c r="B86" s="97">
        <v>72</v>
      </c>
      <c r="C86" s="35">
        <f t="shared" si="5"/>
        <v>0</v>
      </c>
      <c r="D86" s="35">
        <f t="shared" si="6"/>
        <v>0</v>
      </c>
      <c r="E86" s="35">
        <f t="shared" si="7"/>
        <v>0</v>
      </c>
      <c r="F86" s="35">
        <f t="shared" si="8"/>
        <v>0</v>
      </c>
    </row>
    <row r="87" spans="2:6" x14ac:dyDescent="0.3">
      <c r="B87" s="97">
        <v>73</v>
      </c>
      <c r="C87" s="35">
        <f t="shared" si="5"/>
        <v>0</v>
      </c>
      <c r="D87" s="35">
        <f t="shared" si="6"/>
        <v>0</v>
      </c>
      <c r="E87" s="35">
        <f t="shared" si="7"/>
        <v>0</v>
      </c>
      <c r="F87" s="35">
        <f t="shared" si="8"/>
        <v>0</v>
      </c>
    </row>
    <row r="88" spans="2:6" x14ac:dyDescent="0.3">
      <c r="B88" s="97">
        <v>74</v>
      </c>
      <c r="C88" s="35">
        <f t="shared" si="5"/>
        <v>0</v>
      </c>
      <c r="D88" s="35">
        <f t="shared" si="6"/>
        <v>0</v>
      </c>
      <c r="E88" s="35">
        <f t="shared" si="7"/>
        <v>0</v>
      </c>
      <c r="F88" s="35">
        <f t="shared" si="8"/>
        <v>0</v>
      </c>
    </row>
    <row r="89" spans="2:6" x14ac:dyDescent="0.3">
      <c r="B89" s="97">
        <v>75</v>
      </c>
      <c r="C89" s="35">
        <f t="shared" si="5"/>
        <v>0</v>
      </c>
      <c r="D89" s="35">
        <f t="shared" si="6"/>
        <v>0</v>
      </c>
      <c r="E89" s="35">
        <f t="shared" si="7"/>
        <v>0</v>
      </c>
      <c r="F89" s="35">
        <f t="shared" si="8"/>
        <v>0</v>
      </c>
    </row>
    <row r="90" spans="2:6" x14ac:dyDescent="0.3">
      <c r="B90" s="97">
        <v>76</v>
      </c>
      <c r="C90" s="35">
        <f t="shared" si="5"/>
        <v>0</v>
      </c>
      <c r="D90" s="35">
        <f t="shared" si="6"/>
        <v>0</v>
      </c>
      <c r="E90" s="35">
        <f t="shared" si="7"/>
        <v>0</v>
      </c>
      <c r="F90" s="35">
        <f t="shared" si="8"/>
        <v>0</v>
      </c>
    </row>
    <row r="91" spans="2:6" x14ac:dyDescent="0.3">
      <c r="B91" s="97">
        <v>77</v>
      </c>
      <c r="C91" s="35">
        <f t="shared" si="5"/>
        <v>0</v>
      </c>
      <c r="D91" s="35">
        <f t="shared" si="6"/>
        <v>0</v>
      </c>
      <c r="E91" s="35">
        <f t="shared" si="7"/>
        <v>0</v>
      </c>
      <c r="F91" s="35">
        <f t="shared" si="8"/>
        <v>0</v>
      </c>
    </row>
    <row r="92" spans="2:6" x14ac:dyDescent="0.3">
      <c r="B92" s="97">
        <v>78</v>
      </c>
      <c r="C92" s="35">
        <f t="shared" si="5"/>
        <v>0</v>
      </c>
      <c r="D92" s="35">
        <f t="shared" si="6"/>
        <v>0</v>
      </c>
      <c r="E92" s="35">
        <f t="shared" si="7"/>
        <v>0</v>
      </c>
      <c r="F92" s="35">
        <f t="shared" si="8"/>
        <v>0</v>
      </c>
    </row>
    <row r="93" spans="2:6" x14ac:dyDescent="0.3">
      <c r="B93" s="97">
        <v>79</v>
      </c>
      <c r="C93" s="35">
        <f t="shared" si="5"/>
        <v>0</v>
      </c>
      <c r="D93" s="35">
        <f t="shared" si="6"/>
        <v>0</v>
      </c>
      <c r="E93" s="35">
        <f t="shared" si="7"/>
        <v>0</v>
      </c>
      <c r="F93" s="35">
        <f t="shared" si="8"/>
        <v>0</v>
      </c>
    </row>
    <row r="94" spans="2:6" x14ac:dyDescent="0.3">
      <c r="B94" s="97">
        <v>80</v>
      </c>
      <c r="C94" s="35">
        <f t="shared" si="5"/>
        <v>0</v>
      </c>
      <c r="D94" s="35">
        <f t="shared" si="6"/>
        <v>0</v>
      </c>
      <c r="E94" s="35">
        <f t="shared" si="7"/>
        <v>0</v>
      </c>
      <c r="F94" s="35">
        <f t="shared" si="8"/>
        <v>0</v>
      </c>
    </row>
    <row r="95" spans="2:6" x14ac:dyDescent="0.3">
      <c r="B95" s="97">
        <v>81</v>
      </c>
      <c r="C95" s="35">
        <f t="shared" si="5"/>
        <v>0</v>
      </c>
      <c r="D95" s="35">
        <f t="shared" si="6"/>
        <v>0</v>
      </c>
      <c r="E95" s="35">
        <f t="shared" si="7"/>
        <v>0</v>
      </c>
      <c r="F95" s="35">
        <f t="shared" si="8"/>
        <v>0</v>
      </c>
    </row>
    <row r="96" spans="2:6" x14ac:dyDescent="0.3">
      <c r="B96" s="97">
        <v>82</v>
      </c>
      <c r="C96" s="35">
        <f t="shared" si="5"/>
        <v>0</v>
      </c>
      <c r="D96" s="35">
        <f t="shared" si="6"/>
        <v>0</v>
      </c>
      <c r="E96" s="35">
        <f t="shared" si="7"/>
        <v>0</v>
      </c>
      <c r="F96" s="35">
        <f t="shared" si="8"/>
        <v>0</v>
      </c>
    </row>
    <row r="97" spans="2:6" x14ac:dyDescent="0.3">
      <c r="B97" s="97">
        <v>83</v>
      </c>
      <c r="C97" s="35">
        <f t="shared" si="5"/>
        <v>0</v>
      </c>
      <c r="D97" s="35">
        <f t="shared" si="6"/>
        <v>0</v>
      </c>
      <c r="E97" s="35">
        <f t="shared" si="7"/>
        <v>0</v>
      </c>
      <c r="F97" s="35">
        <f t="shared" si="8"/>
        <v>0</v>
      </c>
    </row>
    <row r="98" spans="2:6" x14ac:dyDescent="0.3">
      <c r="B98" s="97">
        <v>84</v>
      </c>
      <c r="C98" s="35">
        <f t="shared" si="5"/>
        <v>0</v>
      </c>
      <c r="D98" s="35">
        <f t="shared" si="6"/>
        <v>0</v>
      </c>
      <c r="E98" s="35">
        <f t="shared" si="7"/>
        <v>0</v>
      </c>
      <c r="F98" s="35">
        <f t="shared" si="8"/>
        <v>0</v>
      </c>
    </row>
    <row r="99" spans="2:6" x14ac:dyDescent="0.3">
      <c r="B99" s="97">
        <v>85</v>
      </c>
      <c r="C99" s="35">
        <f t="shared" si="5"/>
        <v>0</v>
      </c>
      <c r="D99" s="35">
        <f t="shared" si="6"/>
        <v>0</v>
      </c>
      <c r="E99" s="35">
        <f t="shared" si="7"/>
        <v>0</v>
      </c>
      <c r="F99" s="35">
        <f t="shared" si="8"/>
        <v>0</v>
      </c>
    </row>
    <row r="100" spans="2:6" x14ac:dyDescent="0.3">
      <c r="B100" s="97">
        <v>86</v>
      </c>
      <c r="C100" s="35">
        <f t="shared" si="5"/>
        <v>0</v>
      </c>
      <c r="D100" s="35">
        <f t="shared" si="6"/>
        <v>0</v>
      </c>
      <c r="E100" s="35">
        <f t="shared" si="7"/>
        <v>0</v>
      </c>
      <c r="F100" s="35">
        <f t="shared" si="8"/>
        <v>0</v>
      </c>
    </row>
    <row r="101" spans="2:6" x14ac:dyDescent="0.3">
      <c r="B101" s="97">
        <v>87</v>
      </c>
      <c r="C101" s="35">
        <f t="shared" si="5"/>
        <v>0</v>
      </c>
      <c r="D101" s="35">
        <f t="shared" si="6"/>
        <v>0</v>
      </c>
      <c r="E101" s="35">
        <f t="shared" si="7"/>
        <v>0</v>
      </c>
      <c r="F101" s="35">
        <f t="shared" si="8"/>
        <v>0</v>
      </c>
    </row>
    <row r="102" spans="2:6" x14ac:dyDescent="0.3">
      <c r="B102" s="97">
        <v>88</v>
      </c>
      <c r="C102" s="35">
        <f t="shared" si="5"/>
        <v>0</v>
      </c>
      <c r="D102" s="35">
        <f t="shared" si="6"/>
        <v>0</v>
      </c>
      <c r="E102" s="35">
        <f t="shared" si="7"/>
        <v>0</v>
      </c>
      <c r="F102" s="35">
        <f t="shared" si="8"/>
        <v>0</v>
      </c>
    </row>
    <row r="103" spans="2:6" x14ac:dyDescent="0.3">
      <c r="B103" s="97">
        <v>89</v>
      </c>
      <c r="C103" s="35">
        <f t="shared" si="5"/>
        <v>0</v>
      </c>
      <c r="D103" s="35">
        <f t="shared" si="6"/>
        <v>0</v>
      </c>
      <c r="E103" s="35">
        <f t="shared" si="7"/>
        <v>0</v>
      </c>
      <c r="F103" s="35">
        <f t="shared" si="8"/>
        <v>0</v>
      </c>
    </row>
    <row r="104" spans="2:6" x14ac:dyDescent="0.3">
      <c r="B104" s="97">
        <v>90</v>
      </c>
      <c r="C104" s="35">
        <f t="shared" si="5"/>
        <v>0</v>
      </c>
      <c r="D104" s="35">
        <f t="shared" si="6"/>
        <v>0</v>
      </c>
      <c r="E104" s="35">
        <f t="shared" si="7"/>
        <v>0</v>
      </c>
      <c r="F104" s="35">
        <f t="shared" si="8"/>
        <v>0</v>
      </c>
    </row>
    <row r="105" spans="2:6" x14ac:dyDescent="0.3">
      <c r="B105" s="97">
        <v>91</v>
      </c>
      <c r="C105" s="35">
        <f t="shared" si="5"/>
        <v>0</v>
      </c>
      <c r="D105" s="35">
        <f t="shared" si="6"/>
        <v>0</v>
      </c>
      <c r="E105" s="35">
        <f t="shared" si="7"/>
        <v>0</v>
      </c>
      <c r="F105" s="35">
        <f t="shared" si="8"/>
        <v>0</v>
      </c>
    </row>
    <row r="106" spans="2:6" x14ac:dyDescent="0.3">
      <c r="B106" s="97">
        <v>92</v>
      </c>
      <c r="C106" s="35">
        <f t="shared" si="5"/>
        <v>0</v>
      </c>
      <c r="D106" s="35">
        <f t="shared" si="6"/>
        <v>0</v>
      </c>
      <c r="E106" s="35">
        <f t="shared" si="7"/>
        <v>0</v>
      </c>
      <c r="F106" s="35">
        <f t="shared" si="8"/>
        <v>0</v>
      </c>
    </row>
    <row r="107" spans="2:6" x14ac:dyDescent="0.3">
      <c r="B107" s="97">
        <v>93</v>
      </c>
      <c r="C107" s="35">
        <f t="shared" si="5"/>
        <v>0</v>
      </c>
      <c r="D107" s="35">
        <f t="shared" si="6"/>
        <v>0</v>
      </c>
      <c r="E107" s="35">
        <f t="shared" si="7"/>
        <v>0</v>
      </c>
      <c r="F107" s="35">
        <f t="shared" si="8"/>
        <v>0</v>
      </c>
    </row>
    <row r="108" spans="2:6" x14ac:dyDescent="0.3">
      <c r="B108" s="97">
        <v>94</v>
      </c>
      <c r="C108" s="35">
        <f t="shared" si="5"/>
        <v>0</v>
      </c>
      <c r="D108" s="35">
        <f t="shared" si="6"/>
        <v>0</v>
      </c>
      <c r="E108" s="35">
        <f t="shared" si="7"/>
        <v>0</v>
      </c>
      <c r="F108" s="35">
        <f t="shared" si="8"/>
        <v>0</v>
      </c>
    </row>
    <row r="109" spans="2:6" x14ac:dyDescent="0.3">
      <c r="B109" s="97">
        <v>95</v>
      </c>
      <c r="C109" s="35">
        <f t="shared" si="5"/>
        <v>0</v>
      </c>
      <c r="D109" s="35">
        <f t="shared" si="6"/>
        <v>0</v>
      </c>
      <c r="E109" s="35">
        <f t="shared" si="7"/>
        <v>0</v>
      </c>
      <c r="F109" s="35">
        <f t="shared" si="8"/>
        <v>0</v>
      </c>
    </row>
    <row r="110" spans="2:6" x14ac:dyDescent="0.3">
      <c r="B110" s="97">
        <v>96</v>
      </c>
      <c r="C110" s="35">
        <f t="shared" si="5"/>
        <v>0</v>
      </c>
      <c r="D110" s="35">
        <f t="shared" si="6"/>
        <v>0</v>
      </c>
      <c r="E110" s="35">
        <f t="shared" si="7"/>
        <v>0</v>
      </c>
      <c r="F110" s="35">
        <f t="shared" si="8"/>
        <v>0</v>
      </c>
    </row>
    <row r="111" spans="2:6" x14ac:dyDescent="0.3">
      <c r="B111" s="97">
        <v>97</v>
      </c>
      <c r="C111" s="35">
        <f t="shared" si="5"/>
        <v>0</v>
      </c>
      <c r="D111" s="35">
        <f t="shared" si="6"/>
        <v>0</v>
      </c>
      <c r="E111" s="35">
        <f t="shared" si="7"/>
        <v>0</v>
      </c>
      <c r="F111" s="35">
        <f t="shared" si="8"/>
        <v>0</v>
      </c>
    </row>
    <row r="112" spans="2:6" x14ac:dyDescent="0.3">
      <c r="B112" s="97">
        <v>98</v>
      </c>
      <c r="C112" s="35">
        <f t="shared" si="5"/>
        <v>0</v>
      </c>
      <c r="D112" s="35">
        <f t="shared" si="6"/>
        <v>0</v>
      </c>
      <c r="E112" s="35">
        <f t="shared" si="7"/>
        <v>0</v>
      </c>
      <c r="F112" s="35">
        <f t="shared" si="8"/>
        <v>0</v>
      </c>
    </row>
    <row r="113" spans="2:6" x14ac:dyDescent="0.3">
      <c r="B113" s="97">
        <v>99</v>
      </c>
      <c r="C113" s="35">
        <f t="shared" si="5"/>
        <v>0</v>
      </c>
      <c r="D113" s="35">
        <f t="shared" si="6"/>
        <v>0</v>
      </c>
      <c r="E113" s="35">
        <f t="shared" si="7"/>
        <v>0</v>
      </c>
      <c r="F113" s="35">
        <f t="shared" si="8"/>
        <v>0</v>
      </c>
    </row>
    <row r="114" spans="2:6" x14ac:dyDescent="0.3">
      <c r="B114" s="97">
        <v>100</v>
      </c>
      <c r="C114" s="35">
        <f t="shared" si="5"/>
        <v>0</v>
      </c>
      <c r="D114" s="35">
        <f t="shared" si="6"/>
        <v>0</v>
      </c>
      <c r="E114" s="35">
        <f t="shared" si="7"/>
        <v>0</v>
      </c>
      <c r="F114" s="35">
        <f t="shared" si="8"/>
        <v>0</v>
      </c>
    </row>
    <row r="115" spans="2:6" x14ac:dyDescent="0.3">
      <c r="B115" s="97">
        <v>101</v>
      </c>
      <c r="C115" s="35">
        <f t="shared" si="5"/>
        <v>0</v>
      </c>
      <c r="D115" s="35">
        <f t="shared" si="6"/>
        <v>0</v>
      </c>
      <c r="E115" s="35">
        <f t="shared" si="7"/>
        <v>0</v>
      </c>
      <c r="F115" s="35">
        <f t="shared" si="8"/>
        <v>0</v>
      </c>
    </row>
    <row r="116" spans="2:6" x14ac:dyDescent="0.3">
      <c r="B116" s="97">
        <v>102</v>
      </c>
      <c r="C116" s="35">
        <f t="shared" si="5"/>
        <v>0</v>
      </c>
      <c r="D116" s="35">
        <f t="shared" si="6"/>
        <v>0</v>
      </c>
      <c r="E116" s="35">
        <f t="shared" si="7"/>
        <v>0</v>
      </c>
      <c r="F116" s="35">
        <f t="shared" si="8"/>
        <v>0</v>
      </c>
    </row>
    <row r="117" spans="2:6" x14ac:dyDescent="0.3">
      <c r="B117" s="97">
        <v>103</v>
      </c>
      <c r="C117" s="35">
        <f t="shared" si="5"/>
        <v>0</v>
      </c>
      <c r="D117" s="35">
        <f t="shared" si="6"/>
        <v>0</v>
      </c>
      <c r="E117" s="35">
        <f t="shared" si="7"/>
        <v>0</v>
      </c>
      <c r="F117" s="35">
        <f t="shared" si="8"/>
        <v>0</v>
      </c>
    </row>
    <row r="118" spans="2:6" x14ac:dyDescent="0.3">
      <c r="B118" s="97">
        <v>104</v>
      </c>
      <c r="C118" s="35">
        <f t="shared" si="5"/>
        <v>0</v>
      </c>
      <c r="D118" s="35">
        <f t="shared" si="6"/>
        <v>0</v>
      </c>
      <c r="E118" s="35">
        <f t="shared" si="7"/>
        <v>0</v>
      </c>
      <c r="F118" s="35">
        <f t="shared" si="8"/>
        <v>0</v>
      </c>
    </row>
    <row r="119" spans="2:6" x14ac:dyDescent="0.3">
      <c r="B119" s="97">
        <v>105</v>
      </c>
      <c r="C119" s="35">
        <f t="shared" si="5"/>
        <v>0</v>
      </c>
      <c r="D119" s="35">
        <f t="shared" si="6"/>
        <v>0</v>
      </c>
      <c r="E119" s="35">
        <f t="shared" si="7"/>
        <v>0</v>
      </c>
      <c r="F119" s="35">
        <f t="shared" si="8"/>
        <v>0</v>
      </c>
    </row>
    <row r="120" spans="2:6" x14ac:dyDescent="0.3">
      <c r="B120" s="97">
        <v>106</v>
      </c>
      <c r="C120" s="35">
        <f t="shared" si="5"/>
        <v>0</v>
      </c>
      <c r="D120" s="35">
        <f t="shared" si="6"/>
        <v>0</v>
      </c>
      <c r="E120" s="35">
        <f t="shared" si="7"/>
        <v>0</v>
      </c>
      <c r="F120" s="35">
        <f t="shared" si="8"/>
        <v>0</v>
      </c>
    </row>
    <row r="121" spans="2:6" x14ac:dyDescent="0.3">
      <c r="B121" s="97">
        <v>107</v>
      </c>
      <c r="C121" s="35">
        <f t="shared" si="5"/>
        <v>0</v>
      </c>
      <c r="D121" s="35">
        <f t="shared" si="6"/>
        <v>0</v>
      </c>
      <c r="E121" s="35">
        <f t="shared" si="7"/>
        <v>0</v>
      </c>
      <c r="F121" s="35">
        <f t="shared" si="8"/>
        <v>0</v>
      </c>
    </row>
    <row r="122" spans="2:6" x14ac:dyDescent="0.3">
      <c r="B122" s="97">
        <v>108</v>
      </c>
      <c r="C122" s="35">
        <f t="shared" si="5"/>
        <v>0</v>
      </c>
      <c r="D122" s="35">
        <f t="shared" si="6"/>
        <v>0</v>
      </c>
      <c r="E122" s="35">
        <f t="shared" si="7"/>
        <v>0</v>
      </c>
      <c r="F122" s="35">
        <f t="shared" si="8"/>
        <v>0</v>
      </c>
    </row>
    <row r="123" spans="2:6" x14ac:dyDescent="0.3">
      <c r="B123" s="97">
        <v>109</v>
      </c>
      <c r="C123" s="35">
        <f t="shared" si="5"/>
        <v>0</v>
      </c>
      <c r="D123" s="35">
        <f t="shared" si="6"/>
        <v>0</v>
      </c>
      <c r="E123" s="35">
        <f t="shared" si="7"/>
        <v>0</v>
      </c>
      <c r="F123" s="35">
        <f t="shared" si="8"/>
        <v>0</v>
      </c>
    </row>
    <row r="124" spans="2:6" x14ac:dyDescent="0.3">
      <c r="B124" s="97">
        <v>110</v>
      </c>
      <c r="C124" s="35">
        <f t="shared" si="5"/>
        <v>0</v>
      </c>
      <c r="D124" s="35">
        <f t="shared" si="6"/>
        <v>0</v>
      </c>
      <c r="E124" s="35">
        <f t="shared" si="7"/>
        <v>0</v>
      </c>
      <c r="F124" s="35">
        <f t="shared" si="8"/>
        <v>0</v>
      </c>
    </row>
    <row r="125" spans="2:6" x14ac:dyDescent="0.3">
      <c r="B125" s="97">
        <v>111</v>
      </c>
      <c r="C125" s="35">
        <f t="shared" si="5"/>
        <v>0</v>
      </c>
      <c r="D125" s="35">
        <f t="shared" si="6"/>
        <v>0</v>
      </c>
      <c r="E125" s="35">
        <f t="shared" si="7"/>
        <v>0</v>
      </c>
      <c r="F125" s="35">
        <f t="shared" si="8"/>
        <v>0</v>
      </c>
    </row>
    <row r="126" spans="2:6" x14ac:dyDescent="0.3">
      <c r="B126" s="97">
        <v>112</v>
      </c>
      <c r="C126" s="35">
        <f t="shared" si="5"/>
        <v>0</v>
      </c>
      <c r="D126" s="35">
        <f t="shared" si="6"/>
        <v>0</v>
      </c>
      <c r="E126" s="35">
        <f t="shared" si="7"/>
        <v>0</v>
      </c>
      <c r="F126" s="35">
        <f t="shared" si="8"/>
        <v>0</v>
      </c>
    </row>
    <row r="127" spans="2:6" x14ac:dyDescent="0.3">
      <c r="B127" s="97">
        <v>113</v>
      </c>
      <c r="C127" s="35">
        <f t="shared" si="5"/>
        <v>0</v>
      </c>
      <c r="D127" s="35">
        <f t="shared" si="6"/>
        <v>0</v>
      </c>
      <c r="E127" s="35">
        <f t="shared" si="7"/>
        <v>0</v>
      </c>
      <c r="F127" s="35">
        <f t="shared" si="8"/>
        <v>0</v>
      </c>
    </row>
    <row r="128" spans="2:6" x14ac:dyDescent="0.3">
      <c r="B128" s="97">
        <v>114</v>
      </c>
      <c r="C128" s="35">
        <f t="shared" si="5"/>
        <v>0</v>
      </c>
      <c r="D128" s="35">
        <f t="shared" si="6"/>
        <v>0</v>
      </c>
      <c r="E128" s="35">
        <f t="shared" si="7"/>
        <v>0</v>
      </c>
      <c r="F128" s="35">
        <f t="shared" si="8"/>
        <v>0</v>
      </c>
    </row>
    <row r="129" spans="2:6" x14ac:dyDescent="0.3">
      <c r="B129" s="97">
        <v>115</v>
      </c>
      <c r="C129" s="35">
        <f t="shared" si="5"/>
        <v>0</v>
      </c>
      <c r="D129" s="35">
        <f t="shared" si="6"/>
        <v>0</v>
      </c>
      <c r="E129" s="35">
        <f t="shared" si="7"/>
        <v>0</v>
      </c>
      <c r="F129" s="35">
        <f t="shared" si="8"/>
        <v>0</v>
      </c>
    </row>
    <row r="130" spans="2:6" x14ac:dyDescent="0.3">
      <c r="B130" s="97">
        <v>116</v>
      </c>
      <c r="C130" s="35">
        <f t="shared" si="5"/>
        <v>0</v>
      </c>
      <c r="D130" s="35">
        <f t="shared" si="6"/>
        <v>0</v>
      </c>
      <c r="E130" s="35">
        <f t="shared" si="7"/>
        <v>0</v>
      </c>
      <c r="F130" s="35">
        <f t="shared" si="8"/>
        <v>0</v>
      </c>
    </row>
    <row r="131" spans="2:6" x14ac:dyDescent="0.3">
      <c r="B131" s="97">
        <v>117</v>
      </c>
      <c r="C131" s="35">
        <f t="shared" si="5"/>
        <v>0</v>
      </c>
      <c r="D131" s="35">
        <f t="shared" si="6"/>
        <v>0</v>
      </c>
      <c r="E131" s="35">
        <f t="shared" si="7"/>
        <v>0</v>
      </c>
      <c r="F131" s="35">
        <f t="shared" si="8"/>
        <v>0</v>
      </c>
    </row>
    <row r="132" spans="2:6" x14ac:dyDescent="0.3">
      <c r="B132" s="97">
        <v>118</v>
      </c>
      <c r="C132" s="35">
        <f t="shared" si="5"/>
        <v>0</v>
      </c>
      <c r="D132" s="35">
        <f t="shared" si="6"/>
        <v>0</v>
      </c>
      <c r="E132" s="35">
        <f t="shared" si="7"/>
        <v>0</v>
      </c>
      <c r="F132" s="35">
        <f t="shared" si="8"/>
        <v>0</v>
      </c>
    </row>
    <row r="133" spans="2:6" x14ac:dyDescent="0.3">
      <c r="B133" s="97">
        <v>119</v>
      </c>
      <c r="C133" s="35">
        <f t="shared" si="5"/>
        <v>0</v>
      </c>
      <c r="D133" s="35">
        <f t="shared" si="6"/>
        <v>0</v>
      </c>
      <c r="E133" s="35">
        <f t="shared" si="7"/>
        <v>0</v>
      </c>
      <c r="F133" s="35">
        <f t="shared" si="8"/>
        <v>0</v>
      </c>
    </row>
    <row r="134" spans="2:6" x14ac:dyDescent="0.3">
      <c r="B134" s="97">
        <v>120</v>
      </c>
      <c r="C134" s="35">
        <f t="shared" si="5"/>
        <v>0</v>
      </c>
      <c r="D134" s="35">
        <f t="shared" si="6"/>
        <v>0</v>
      </c>
      <c r="E134" s="35">
        <f t="shared" si="7"/>
        <v>0</v>
      </c>
      <c r="F134" s="35">
        <f t="shared" si="8"/>
        <v>0</v>
      </c>
    </row>
    <row r="135" spans="2:6" x14ac:dyDescent="0.3">
      <c r="B135" s="97">
        <v>121</v>
      </c>
      <c r="C135" s="35">
        <f t="shared" ref="C135:C198" si="9">IF(B135&gt;$C$10,,C134)</f>
        <v>0</v>
      </c>
      <c r="D135" s="35">
        <f t="shared" ref="D135:D198" si="10">IF(B135&gt;$C$10,,F134+C135)</f>
        <v>0</v>
      </c>
      <c r="E135" s="35">
        <f t="shared" ref="E135:E198" si="11">IF(B135&gt;$C$10,,D135*$C$6)</f>
        <v>0</v>
      </c>
      <c r="F135" s="35">
        <f t="shared" ref="F135:F198" si="12">IF(B135&gt;$C$10,,D135+E135)</f>
        <v>0</v>
      </c>
    </row>
    <row r="136" spans="2:6" x14ac:dyDescent="0.3">
      <c r="B136" s="97">
        <v>122</v>
      </c>
      <c r="C136" s="35">
        <f t="shared" si="9"/>
        <v>0</v>
      </c>
      <c r="D136" s="35">
        <f t="shared" si="10"/>
        <v>0</v>
      </c>
      <c r="E136" s="35">
        <f t="shared" si="11"/>
        <v>0</v>
      </c>
      <c r="F136" s="35">
        <f t="shared" si="12"/>
        <v>0</v>
      </c>
    </row>
    <row r="137" spans="2:6" x14ac:dyDescent="0.3">
      <c r="B137" s="97">
        <v>123</v>
      </c>
      <c r="C137" s="35">
        <f t="shared" si="9"/>
        <v>0</v>
      </c>
      <c r="D137" s="35">
        <f t="shared" si="10"/>
        <v>0</v>
      </c>
      <c r="E137" s="35">
        <f t="shared" si="11"/>
        <v>0</v>
      </c>
      <c r="F137" s="35">
        <f t="shared" si="12"/>
        <v>0</v>
      </c>
    </row>
    <row r="138" spans="2:6" x14ac:dyDescent="0.3">
      <c r="B138" s="97">
        <v>124</v>
      </c>
      <c r="C138" s="35">
        <f t="shared" si="9"/>
        <v>0</v>
      </c>
      <c r="D138" s="35">
        <f t="shared" si="10"/>
        <v>0</v>
      </c>
      <c r="E138" s="35">
        <f t="shared" si="11"/>
        <v>0</v>
      </c>
      <c r="F138" s="35">
        <f t="shared" si="12"/>
        <v>0</v>
      </c>
    </row>
    <row r="139" spans="2:6" x14ac:dyDescent="0.3">
      <c r="B139" s="97">
        <v>125</v>
      </c>
      <c r="C139" s="35">
        <f t="shared" si="9"/>
        <v>0</v>
      </c>
      <c r="D139" s="35">
        <f t="shared" si="10"/>
        <v>0</v>
      </c>
      <c r="E139" s="35">
        <f t="shared" si="11"/>
        <v>0</v>
      </c>
      <c r="F139" s="35">
        <f t="shared" si="12"/>
        <v>0</v>
      </c>
    </row>
    <row r="140" spans="2:6" x14ac:dyDescent="0.3">
      <c r="B140" s="97">
        <v>126</v>
      </c>
      <c r="C140" s="35">
        <f t="shared" si="9"/>
        <v>0</v>
      </c>
      <c r="D140" s="35">
        <f t="shared" si="10"/>
        <v>0</v>
      </c>
      <c r="E140" s="35">
        <f t="shared" si="11"/>
        <v>0</v>
      </c>
      <c r="F140" s="35">
        <f t="shared" si="12"/>
        <v>0</v>
      </c>
    </row>
    <row r="141" spans="2:6" x14ac:dyDescent="0.3">
      <c r="B141" s="97">
        <v>127</v>
      </c>
      <c r="C141" s="35">
        <f t="shared" si="9"/>
        <v>0</v>
      </c>
      <c r="D141" s="35">
        <f t="shared" si="10"/>
        <v>0</v>
      </c>
      <c r="E141" s="35">
        <f t="shared" si="11"/>
        <v>0</v>
      </c>
      <c r="F141" s="35">
        <f t="shared" si="12"/>
        <v>0</v>
      </c>
    </row>
    <row r="142" spans="2:6" x14ac:dyDescent="0.3">
      <c r="B142" s="97">
        <v>128</v>
      </c>
      <c r="C142" s="35">
        <f t="shared" si="9"/>
        <v>0</v>
      </c>
      <c r="D142" s="35">
        <f t="shared" si="10"/>
        <v>0</v>
      </c>
      <c r="E142" s="35">
        <f t="shared" si="11"/>
        <v>0</v>
      </c>
      <c r="F142" s="35">
        <f t="shared" si="12"/>
        <v>0</v>
      </c>
    </row>
    <row r="143" spans="2:6" x14ac:dyDescent="0.3">
      <c r="B143" s="97">
        <v>129</v>
      </c>
      <c r="C143" s="35">
        <f t="shared" si="9"/>
        <v>0</v>
      </c>
      <c r="D143" s="35">
        <f t="shared" si="10"/>
        <v>0</v>
      </c>
      <c r="E143" s="35">
        <f t="shared" si="11"/>
        <v>0</v>
      </c>
      <c r="F143" s="35">
        <f t="shared" si="12"/>
        <v>0</v>
      </c>
    </row>
    <row r="144" spans="2:6" x14ac:dyDescent="0.3">
      <c r="B144" s="97">
        <v>130</v>
      </c>
      <c r="C144" s="35">
        <f t="shared" si="9"/>
        <v>0</v>
      </c>
      <c r="D144" s="35">
        <f t="shared" si="10"/>
        <v>0</v>
      </c>
      <c r="E144" s="35">
        <f t="shared" si="11"/>
        <v>0</v>
      </c>
      <c r="F144" s="35">
        <f t="shared" si="12"/>
        <v>0</v>
      </c>
    </row>
    <row r="145" spans="2:6" x14ac:dyDescent="0.3">
      <c r="B145" s="97">
        <v>131</v>
      </c>
      <c r="C145" s="35">
        <f t="shared" si="9"/>
        <v>0</v>
      </c>
      <c r="D145" s="35">
        <f t="shared" si="10"/>
        <v>0</v>
      </c>
      <c r="E145" s="35">
        <f t="shared" si="11"/>
        <v>0</v>
      </c>
      <c r="F145" s="35">
        <f t="shared" si="12"/>
        <v>0</v>
      </c>
    </row>
    <row r="146" spans="2:6" x14ac:dyDescent="0.3">
      <c r="B146" s="97">
        <v>132</v>
      </c>
      <c r="C146" s="35">
        <f t="shared" si="9"/>
        <v>0</v>
      </c>
      <c r="D146" s="35">
        <f t="shared" si="10"/>
        <v>0</v>
      </c>
      <c r="E146" s="35">
        <f t="shared" si="11"/>
        <v>0</v>
      </c>
      <c r="F146" s="35">
        <f t="shared" si="12"/>
        <v>0</v>
      </c>
    </row>
    <row r="147" spans="2:6" x14ac:dyDescent="0.3">
      <c r="B147" s="97">
        <v>133</v>
      </c>
      <c r="C147" s="35">
        <f t="shared" si="9"/>
        <v>0</v>
      </c>
      <c r="D147" s="35">
        <f t="shared" si="10"/>
        <v>0</v>
      </c>
      <c r="E147" s="35">
        <f t="shared" si="11"/>
        <v>0</v>
      </c>
      <c r="F147" s="35">
        <f t="shared" si="12"/>
        <v>0</v>
      </c>
    </row>
    <row r="148" spans="2:6" x14ac:dyDescent="0.3">
      <c r="B148" s="97">
        <v>134</v>
      </c>
      <c r="C148" s="35">
        <f t="shared" si="9"/>
        <v>0</v>
      </c>
      <c r="D148" s="35">
        <f t="shared" si="10"/>
        <v>0</v>
      </c>
      <c r="E148" s="35">
        <f t="shared" si="11"/>
        <v>0</v>
      </c>
      <c r="F148" s="35">
        <f t="shared" si="12"/>
        <v>0</v>
      </c>
    </row>
    <row r="149" spans="2:6" x14ac:dyDescent="0.3">
      <c r="B149" s="97">
        <v>135</v>
      </c>
      <c r="C149" s="35">
        <f t="shared" si="9"/>
        <v>0</v>
      </c>
      <c r="D149" s="35">
        <f t="shared" si="10"/>
        <v>0</v>
      </c>
      <c r="E149" s="35">
        <f t="shared" si="11"/>
        <v>0</v>
      </c>
      <c r="F149" s="35">
        <f t="shared" si="12"/>
        <v>0</v>
      </c>
    </row>
    <row r="150" spans="2:6" x14ac:dyDescent="0.3">
      <c r="B150" s="97">
        <v>136</v>
      </c>
      <c r="C150" s="35">
        <f t="shared" si="9"/>
        <v>0</v>
      </c>
      <c r="D150" s="35">
        <f t="shared" si="10"/>
        <v>0</v>
      </c>
      <c r="E150" s="35">
        <f t="shared" si="11"/>
        <v>0</v>
      </c>
      <c r="F150" s="35">
        <f t="shared" si="12"/>
        <v>0</v>
      </c>
    </row>
    <row r="151" spans="2:6" x14ac:dyDescent="0.3">
      <c r="B151" s="97">
        <v>137</v>
      </c>
      <c r="C151" s="35">
        <f t="shared" si="9"/>
        <v>0</v>
      </c>
      <c r="D151" s="35">
        <f t="shared" si="10"/>
        <v>0</v>
      </c>
      <c r="E151" s="35">
        <f t="shared" si="11"/>
        <v>0</v>
      </c>
      <c r="F151" s="35">
        <f t="shared" si="12"/>
        <v>0</v>
      </c>
    </row>
    <row r="152" spans="2:6" x14ac:dyDescent="0.3">
      <c r="B152" s="97">
        <v>138</v>
      </c>
      <c r="C152" s="35">
        <f t="shared" si="9"/>
        <v>0</v>
      </c>
      <c r="D152" s="35">
        <f t="shared" si="10"/>
        <v>0</v>
      </c>
      <c r="E152" s="35">
        <f t="shared" si="11"/>
        <v>0</v>
      </c>
      <c r="F152" s="35">
        <f t="shared" si="12"/>
        <v>0</v>
      </c>
    </row>
    <row r="153" spans="2:6" x14ac:dyDescent="0.3">
      <c r="B153" s="97">
        <v>139</v>
      </c>
      <c r="C153" s="35">
        <f t="shared" si="9"/>
        <v>0</v>
      </c>
      <c r="D153" s="35">
        <f t="shared" si="10"/>
        <v>0</v>
      </c>
      <c r="E153" s="35">
        <f t="shared" si="11"/>
        <v>0</v>
      </c>
      <c r="F153" s="35">
        <f t="shared" si="12"/>
        <v>0</v>
      </c>
    </row>
    <row r="154" spans="2:6" x14ac:dyDescent="0.3">
      <c r="B154" s="97">
        <v>140</v>
      </c>
      <c r="C154" s="35">
        <f t="shared" si="9"/>
        <v>0</v>
      </c>
      <c r="D154" s="35">
        <f t="shared" si="10"/>
        <v>0</v>
      </c>
      <c r="E154" s="35">
        <f t="shared" si="11"/>
        <v>0</v>
      </c>
      <c r="F154" s="35">
        <f t="shared" si="12"/>
        <v>0</v>
      </c>
    </row>
    <row r="155" spans="2:6" x14ac:dyDescent="0.3">
      <c r="B155" s="97">
        <v>141</v>
      </c>
      <c r="C155" s="35">
        <f t="shared" si="9"/>
        <v>0</v>
      </c>
      <c r="D155" s="35">
        <f t="shared" si="10"/>
        <v>0</v>
      </c>
      <c r="E155" s="35">
        <f t="shared" si="11"/>
        <v>0</v>
      </c>
      <c r="F155" s="35">
        <f t="shared" si="12"/>
        <v>0</v>
      </c>
    </row>
    <row r="156" spans="2:6" x14ac:dyDescent="0.3">
      <c r="B156" s="97">
        <v>142</v>
      </c>
      <c r="C156" s="35">
        <f t="shared" si="9"/>
        <v>0</v>
      </c>
      <c r="D156" s="35">
        <f t="shared" si="10"/>
        <v>0</v>
      </c>
      <c r="E156" s="35">
        <f t="shared" si="11"/>
        <v>0</v>
      </c>
      <c r="F156" s="35">
        <f t="shared" si="12"/>
        <v>0</v>
      </c>
    </row>
    <row r="157" spans="2:6" x14ac:dyDescent="0.3">
      <c r="B157" s="97">
        <v>143</v>
      </c>
      <c r="C157" s="35">
        <f t="shared" si="9"/>
        <v>0</v>
      </c>
      <c r="D157" s="35">
        <f t="shared" si="10"/>
        <v>0</v>
      </c>
      <c r="E157" s="35">
        <f t="shared" si="11"/>
        <v>0</v>
      </c>
      <c r="F157" s="35">
        <f t="shared" si="12"/>
        <v>0</v>
      </c>
    </row>
    <row r="158" spans="2:6" x14ac:dyDescent="0.3">
      <c r="B158" s="97">
        <v>144</v>
      </c>
      <c r="C158" s="35">
        <f t="shared" si="9"/>
        <v>0</v>
      </c>
      <c r="D158" s="35">
        <f t="shared" si="10"/>
        <v>0</v>
      </c>
      <c r="E158" s="35">
        <f t="shared" si="11"/>
        <v>0</v>
      </c>
      <c r="F158" s="35">
        <f t="shared" si="12"/>
        <v>0</v>
      </c>
    </row>
    <row r="159" spans="2:6" x14ac:dyDescent="0.3">
      <c r="B159" s="97">
        <v>145</v>
      </c>
      <c r="C159" s="35">
        <f t="shared" si="9"/>
        <v>0</v>
      </c>
      <c r="D159" s="35">
        <f t="shared" si="10"/>
        <v>0</v>
      </c>
      <c r="E159" s="35">
        <f t="shared" si="11"/>
        <v>0</v>
      </c>
      <c r="F159" s="35">
        <f t="shared" si="12"/>
        <v>0</v>
      </c>
    </row>
    <row r="160" spans="2:6" x14ac:dyDescent="0.3">
      <c r="B160" s="97">
        <v>146</v>
      </c>
      <c r="C160" s="35">
        <f t="shared" si="9"/>
        <v>0</v>
      </c>
      <c r="D160" s="35">
        <f t="shared" si="10"/>
        <v>0</v>
      </c>
      <c r="E160" s="35">
        <f t="shared" si="11"/>
        <v>0</v>
      </c>
      <c r="F160" s="35">
        <f t="shared" si="12"/>
        <v>0</v>
      </c>
    </row>
    <row r="161" spans="2:6" x14ac:dyDescent="0.3">
      <c r="B161" s="97">
        <v>147</v>
      </c>
      <c r="C161" s="35">
        <f t="shared" si="9"/>
        <v>0</v>
      </c>
      <c r="D161" s="35">
        <f t="shared" si="10"/>
        <v>0</v>
      </c>
      <c r="E161" s="35">
        <f t="shared" si="11"/>
        <v>0</v>
      </c>
      <c r="F161" s="35">
        <f t="shared" si="12"/>
        <v>0</v>
      </c>
    </row>
    <row r="162" spans="2:6" x14ac:dyDescent="0.3">
      <c r="B162" s="97">
        <v>148</v>
      </c>
      <c r="C162" s="35">
        <f t="shared" si="9"/>
        <v>0</v>
      </c>
      <c r="D162" s="35">
        <f t="shared" si="10"/>
        <v>0</v>
      </c>
      <c r="E162" s="35">
        <f t="shared" si="11"/>
        <v>0</v>
      </c>
      <c r="F162" s="35">
        <f t="shared" si="12"/>
        <v>0</v>
      </c>
    </row>
    <row r="163" spans="2:6" x14ac:dyDescent="0.3">
      <c r="B163" s="97">
        <v>149</v>
      </c>
      <c r="C163" s="35">
        <f t="shared" si="9"/>
        <v>0</v>
      </c>
      <c r="D163" s="35">
        <f t="shared" si="10"/>
        <v>0</v>
      </c>
      <c r="E163" s="35">
        <f t="shared" si="11"/>
        <v>0</v>
      </c>
      <c r="F163" s="35">
        <f t="shared" si="12"/>
        <v>0</v>
      </c>
    </row>
    <row r="164" spans="2:6" x14ac:dyDescent="0.3">
      <c r="B164" s="97">
        <v>150</v>
      </c>
      <c r="C164" s="35">
        <f t="shared" si="9"/>
        <v>0</v>
      </c>
      <c r="D164" s="35">
        <f t="shared" si="10"/>
        <v>0</v>
      </c>
      <c r="E164" s="35">
        <f t="shared" si="11"/>
        <v>0</v>
      </c>
      <c r="F164" s="35">
        <f t="shared" si="12"/>
        <v>0</v>
      </c>
    </row>
    <row r="165" spans="2:6" x14ac:dyDescent="0.3">
      <c r="B165" s="97">
        <v>151</v>
      </c>
      <c r="C165" s="35">
        <f t="shared" si="9"/>
        <v>0</v>
      </c>
      <c r="D165" s="35">
        <f t="shared" si="10"/>
        <v>0</v>
      </c>
      <c r="E165" s="35">
        <f t="shared" si="11"/>
        <v>0</v>
      </c>
      <c r="F165" s="35">
        <f t="shared" si="12"/>
        <v>0</v>
      </c>
    </row>
    <row r="166" spans="2:6" x14ac:dyDescent="0.3">
      <c r="B166" s="97">
        <v>152</v>
      </c>
      <c r="C166" s="35">
        <f t="shared" si="9"/>
        <v>0</v>
      </c>
      <c r="D166" s="35">
        <f t="shared" si="10"/>
        <v>0</v>
      </c>
      <c r="E166" s="35">
        <f t="shared" si="11"/>
        <v>0</v>
      </c>
      <c r="F166" s="35">
        <f t="shared" si="12"/>
        <v>0</v>
      </c>
    </row>
    <row r="167" spans="2:6" x14ac:dyDescent="0.3">
      <c r="B167" s="97">
        <v>153</v>
      </c>
      <c r="C167" s="35">
        <f t="shared" si="9"/>
        <v>0</v>
      </c>
      <c r="D167" s="35">
        <f t="shared" si="10"/>
        <v>0</v>
      </c>
      <c r="E167" s="35">
        <f t="shared" si="11"/>
        <v>0</v>
      </c>
      <c r="F167" s="35">
        <f t="shared" si="12"/>
        <v>0</v>
      </c>
    </row>
    <row r="168" spans="2:6" x14ac:dyDescent="0.3">
      <c r="B168" s="97">
        <v>154</v>
      </c>
      <c r="C168" s="35">
        <f t="shared" si="9"/>
        <v>0</v>
      </c>
      <c r="D168" s="35">
        <f t="shared" si="10"/>
        <v>0</v>
      </c>
      <c r="E168" s="35">
        <f t="shared" si="11"/>
        <v>0</v>
      </c>
      <c r="F168" s="35">
        <f t="shared" si="12"/>
        <v>0</v>
      </c>
    </row>
    <row r="169" spans="2:6" x14ac:dyDescent="0.3">
      <c r="B169" s="97">
        <v>155</v>
      </c>
      <c r="C169" s="35">
        <f t="shared" si="9"/>
        <v>0</v>
      </c>
      <c r="D169" s="35">
        <f t="shared" si="10"/>
        <v>0</v>
      </c>
      <c r="E169" s="35">
        <f t="shared" si="11"/>
        <v>0</v>
      </c>
      <c r="F169" s="35">
        <f t="shared" si="12"/>
        <v>0</v>
      </c>
    </row>
    <row r="170" spans="2:6" x14ac:dyDescent="0.3">
      <c r="B170" s="97">
        <v>156</v>
      </c>
      <c r="C170" s="35">
        <f t="shared" si="9"/>
        <v>0</v>
      </c>
      <c r="D170" s="35">
        <f t="shared" si="10"/>
        <v>0</v>
      </c>
      <c r="E170" s="35">
        <f t="shared" si="11"/>
        <v>0</v>
      </c>
      <c r="F170" s="35">
        <f t="shared" si="12"/>
        <v>0</v>
      </c>
    </row>
    <row r="171" spans="2:6" x14ac:dyDescent="0.3">
      <c r="B171" s="97">
        <v>157</v>
      </c>
      <c r="C171" s="35">
        <f t="shared" si="9"/>
        <v>0</v>
      </c>
      <c r="D171" s="35">
        <f t="shared" si="10"/>
        <v>0</v>
      </c>
      <c r="E171" s="35">
        <f t="shared" si="11"/>
        <v>0</v>
      </c>
      <c r="F171" s="35">
        <f t="shared" si="12"/>
        <v>0</v>
      </c>
    </row>
    <row r="172" spans="2:6" x14ac:dyDescent="0.3">
      <c r="B172" s="97">
        <v>158</v>
      </c>
      <c r="C172" s="35">
        <f t="shared" si="9"/>
        <v>0</v>
      </c>
      <c r="D172" s="35">
        <f t="shared" si="10"/>
        <v>0</v>
      </c>
      <c r="E172" s="35">
        <f t="shared" si="11"/>
        <v>0</v>
      </c>
      <c r="F172" s="35">
        <f t="shared" si="12"/>
        <v>0</v>
      </c>
    </row>
    <row r="173" spans="2:6" x14ac:dyDescent="0.3">
      <c r="B173" s="97">
        <v>159</v>
      </c>
      <c r="C173" s="35">
        <f t="shared" si="9"/>
        <v>0</v>
      </c>
      <c r="D173" s="35">
        <f t="shared" si="10"/>
        <v>0</v>
      </c>
      <c r="E173" s="35">
        <f t="shared" si="11"/>
        <v>0</v>
      </c>
      <c r="F173" s="35">
        <f t="shared" si="12"/>
        <v>0</v>
      </c>
    </row>
    <row r="174" spans="2:6" x14ac:dyDescent="0.3">
      <c r="B174" s="97">
        <v>160</v>
      </c>
      <c r="C174" s="35">
        <f t="shared" si="9"/>
        <v>0</v>
      </c>
      <c r="D174" s="35">
        <f t="shared" si="10"/>
        <v>0</v>
      </c>
      <c r="E174" s="35">
        <f t="shared" si="11"/>
        <v>0</v>
      </c>
      <c r="F174" s="35">
        <f t="shared" si="12"/>
        <v>0</v>
      </c>
    </row>
    <row r="175" spans="2:6" x14ac:dyDescent="0.3">
      <c r="B175" s="97">
        <v>161</v>
      </c>
      <c r="C175" s="35">
        <f t="shared" si="9"/>
        <v>0</v>
      </c>
      <c r="D175" s="35">
        <f t="shared" si="10"/>
        <v>0</v>
      </c>
      <c r="E175" s="35">
        <f t="shared" si="11"/>
        <v>0</v>
      </c>
      <c r="F175" s="35">
        <f t="shared" si="12"/>
        <v>0</v>
      </c>
    </row>
    <row r="176" spans="2:6" x14ac:dyDescent="0.3">
      <c r="B176" s="97">
        <v>162</v>
      </c>
      <c r="C176" s="35">
        <f t="shared" si="9"/>
        <v>0</v>
      </c>
      <c r="D176" s="35">
        <f t="shared" si="10"/>
        <v>0</v>
      </c>
      <c r="E176" s="35">
        <f t="shared" si="11"/>
        <v>0</v>
      </c>
      <c r="F176" s="35">
        <f t="shared" si="12"/>
        <v>0</v>
      </c>
    </row>
    <row r="177" spans="2:6" x14ac:dyDescent="0.3">
      <c r="B177" s="97">
        <v>163</v>
      </c>
      <c r="C177" s="35">
        <f t="shared" si="9"/>
        <v>0</v>
      </c>
      <c r="D177" s="35">
        <f t="shared" si="10"/>
        <v>0</v>
      </c>
      <c r="E177" s="35">
        <f t="shared" si="11"/>
        <v>0</v>
      </c>
      <c r="F177" s="35">
        <f t="shared" si="12"/>
        <v>0</v>
      </c>
    </row>
    <row r="178" spans="2:6" x14ac:dyDescent="0.3">
      <c r="B178" s="97">
        <v>164</v>
      </c>
      <c r="C178" s="35">
        <f t="shared" si="9"/>
        <v>0</v>
      </c>
      <c r="D178" s="35">
        <f t="shared" si="10"/>
        <v>0</v>
      </c>
      <c r="E178" s="35">
        <f t="shared" si="11"/>
        <v>0</v>
      </c>
      <c r="F178" s="35">
        <f t="shared" si="12"/>
        <v>0</v>
      </c>
    </row>
    <row r="179" spans="2:6" x14ac:dyDescent="0.3">
      <c r="B179" s="97">
        <v>165</v>
      </c>
      <c r="C179" s="35">
        <f t="shared" si="9"/>
        <v>0</v>
      </c>
      <c r="D179" s="35">
        <f t="shared" si="10"/>
        <v>0</v>
      </c>
      <c r="E179" s="35">
        <f t="shared" si="11"/>
        <v>0</v>
      </c>
      <c r="F179" s="35">
        <f t="shared" si="12"/>
        <v>0</v>
      </c>
    </row>
    <row r="180" spans="2:6" x14ac:dyDescent="0.3">
      <c r="B180" s="97">
        <v>166</v>
      </c>
      <c r="C180" s="35">
        <f t="shared" si="9"/>
        <v>0</v>
      </c>
      <c r="D180" s="35">
        <f t="shared" si="10"/>
        <v>0</v>
      </c>
      <c r="E180" s="35">
        <f t="shared" si="11"/>
        <v>0</v>
      </c>
      <c r="F180" s="35">
        <f t="shared" si="12"/>
        <v>0</v>
      </c>
    </row>
    <row r="181" spans="2:6" x14ac:dyDescent="0.3">
      <c r="B181" s="97">
        <v>167</v>
      </c>
      <c r="C181" s="35">
        <f t="shared" si="9"/>
        <v>0</v>
      </c>
      <c r="D181" s="35">
        <f t="shared" si="10"/>
        <v>0</v>
      </c>
      <c r="E181" s="35">
        <f t="shared" si="11"/>
        <v>0</v>
      </c>
      <c r="F181" s="35">
        <f t="shared" si="12"/>
        <v>0</v>
      </c>
    </row>
    <row r="182" spans="2:6" x14ac:dyDescent="0.3">
      <c r="B182" s="97">
        <v>168</v>
      </c>
      <c r="C182" s="35">
        <f t="shared" si="9"/>
        <v>0</v>
      </c>
      <c r="D182" s="35">
        <f t="shared" si="10"/>
        <v>0</v>
      </c>
      <c r="E182" s="35">
        <f t="shared" si="11"/>
        <v>0</v>
      </c>
      <c r="F182" s="35">
        <f t="shared" si="12"/>
        <v>0</v>
      </c>
    </row>
    <row r="183" spans="2:6" x14ac:dyDescent="0.3">
      <c r="B183" s="97">
        <v>169</v>
      </c>
      <c r="C183" s="35">
        <f t="shared" si="9"/>
        <v>0</v>
      </c>
      <c r="D183" s="35">
        <f t="shared" si="10"/>
        <v>0</v>
      </c>
      <c r="E183" s="35">
        <f t="shared" si="11"/>
        <v>0</v>
      </c>
      <c r="F183" s="35">
        <f t="shared" si="12"/>
        <v>0</v>
      </c>
    </row>
    <row r="184" spans="2:6" x14ac:dyDescent="0.3">
      <c r="B184" s="97">
        <v>170</v>
      </c>
      <c r="C184" s="35">
        <f t="shared" si="9"/>
        <v>0</v>
      </c>
      <c r="D184" s="35">
        <f t="shared" si="10"/>
        <v>0</v>
      </c>
      <c r="E184" s="35">
        <f t="shared" si="11"/>
        <v>0</v>
      </c>
      <c r="F184" s="35">
        <f t="shared" si="12"/>
        <v>0</v>
      </c>
    </row>
    <row r="185" spans="2:6" x14ac:dyDescent="0.3">
      <c r="B185" s="97">
        <v>171</v>
      </c>
      <c r="C185" s="35">
        <f t="shared" si="9"/>
        <v>0</v>
      </c>
      <c r="D185" s="35">
        <f t="shared" si="10"/>
        <v>0</v>
      </c>
      <c r="E185" s="35">
        <f t="shared" si="11"/>
        <v>0</v>
      </c>
      <c r="F185" s="35">
        <f t="shared" si="12"/>
        <v>0</v>
      </c>
    </row>
    <row r="186" spans="2:6" x14ac:dyDescent="0.3">
      <c r="B186" s="97">
        <v>172</v>
      </c>
      <c r="C186" s="35">
        <f t="shared" si="9"/>
        <v>0</v>
      </c>
      <c r="D186" s="35">
        <f t="shared" si="10"/>
        <v>0</v>
      </c>
      <c r="E186" s="35">
        <f t="shared" si="11"/>
        <v>0</v>
      </c>
      <c r="F186" s="35">
        <f t="shared" si="12"/>
        <v>0</v>
      </c>
    </row>
    <row r="187" spans="2:6" x14ac:dyDescent="0.3">
      <c r="B187" s="97">
        <v>173</v>
      </c>
      <c r="C187" s="35">
        <f t="shared" si="9"/>
        <v>0</v>
      </c>
      <c r="D187" s="35">
        <f t="shared" si="10"/>
        <v>0</v>
      </c>
      <c r="E187" s="35">
        <f t="shared" si="11"/>
        <v>0</v>
      </c>
      <c r="F187" s="35">
        <f t="shared" si="12"/>
        <v>0</v>
      </c>
    </row>
    <row r="188" spans="2:6" x14ac:dyDescent="0.3">
      <c r="B188" s="97">
        <v>174</v>
      </c>
      <c r="C188" s="35">
        <f t="shared" si="9"/>
        <v>0</v>
      </c>
      <c r="D188" s="35">
        <f t="shared" si="10"/>
        <v>0</v>
      </c>
      <c r="E188" s="35">
        <f t="shared" si="11"/>
        <v>0</v>
      </c>
      <c r="F188" s="35">
        <f t="shared" si="12"/>
        <v>0</v>
      </c>
    </row>
    <row r="189" spans="2:6" x14ac:dyDescent="0.3">
      <c r="B189" s="97">
        <v>175</v>
      </c>
      <c r="C189" s="35">
        <f t="shared" si="9"/>
        <v>0</v>
      </c>
      <c r="D189" s="35">
        <f t="shared" si="10"/>
        <v>0</v>
      </c>
      <c r="E189" s="35">
        <f t="shared" si="11"/>
        <v>0</v>
      </c>
      <c r="F189" s="35">
        <f t="shared" si="12"/>
        <v>0</v>
      </c>
    </row>
    <row r="190" spans="2:6" x14ac:dyDescent="0.3">
      <c r="B190" s="97">
        <v>176</v>
      </c>
      <c r="C190" s="35">
        <f t="shared" si="9"/>
        <v>0</v>
      </c>
      <c r="D190" s="35">
        <f t="shared" si="10"/>
        <v>0</v>
      </c>
      <c r="E190" s="35">
        <f t="shared" si="11"/>
        <v>0</v>
      </c>
      <c r="F190" s="35">
        <f t="shared" si="12"/>
        <v>0</v>
      </c>
    </row>
    <row r="191" spans="2:6" x14ac:dyDescent="0.3">
      <c r="B191" s="97">
        <v>177</v>
      </c>
      <c r="C191" s="35">
        <f t="shared" si="9"/>
        <v>0</v>
      </c>
      <c r="D191" s="35">
        <f t="shared" si="10"/>
        <v>0</v>
      </c>
      <c r="E191" s="35">
        <f t="shared" si="11"/>
        <v>0</v>
      </c>
      <c r="F191" s="35">
        <f t="shared" si="12"/>
        <v>0</v>
      </c>
    </row>
    <row r="192" spans="2:6" x14ac:dyDescent="0.3">
      <c r="B192" s="97">
        <v>178</v>
      </c>
      <c r="C192" s="35">
        <f t="shared" si="9"/>
        <v>0</v>
      </c>
      <c r="D192" s="35">
        <f t="shared" si="10"/>
        <v>0</v>
      </c>
      <c r="E192" s="35">
        <f t="shared" si="11"/>
        <v>0</v>
      </c>
      <c r="F192" s="35">
        <f t="shared" si="12"/>
        <v>0</v>
      </c>
    </row>
    <row r="193" spans="2:6" x14ac:dyDescent="0.3">
      <c r="B193" s="97">
        <v>179</v>
      </c>
      <c r="C193" s="35">
        <f t="shared" si="9"/>
        <v>0</v>
      </c>
      <c r="D193" s="35">
        <f t="shared" si="10"/>
        <v>0</v>
      </c>
      <c r="E193" s="35">
        <f t="shared" si="11"/>
        <v>0</v>
      </c>
      <c r="F193" s="35">
        <f t="shared" si="12"/>
        <v>0</v>
      </c>
    </row>
    <row r="194" spans="2:6" x14ac:dyDescent="0.3">
      <c r="B194" s="97">
        <v>180</v>
      </c>
      <c r="C194" s="35">
        <f t="shared" si="9"/>
        <v>0</v>
      </c>
      <c r="D194" s="35">
        <f t="shared" si="10"/>
        <v>0</v>
      </c>
      <c r="E194" s="35">
        <f t="shared" si="11"/>
        <v>0</v>
      </c>
      <c r="F194" s="35">
        <f t="shared" si="12"/>
        <v>0</v>
      </c>
    </row>
    <row r="195" spans="2:6" x14ac:dyDescent="0.3">
      <c r="B195" s="97">
        <v>181</v>
      </c>
      <c r="C195" s="35">
        <f t="shared" si="9"/>
        <v>0</v>
      </c>
      <c r="D195" s="35">
        <f t="shared" si="10"/>
        <v>0</v>
      </c>
      <c r="E195" s="35">
        <f t="shared" si="11"/>
        <v>0</v>
      </c>
      <c r="F195" s="35">
        <f t="shared" si="12"/>
        <v>0</v>
      </c>
    </row>
    <row r="196" spans="2:6" x14ac:dyDescent="0.3">
      <c r="B196" s="97">
        <v>182</v>
      </c>
      <c r="C196" s="35">
        <f t="shared" si="9"/>
        <v>0</v>
      </c>
      <c r="D196" s="35">
        <f t="shared" si="10"/>
        <v>0</v>
      </c>
      <c r="E196" s="35">
        <f t="shared" si="11"/>
        <v>0</v>
      </c>
      <c r="F196" s="35">
        <f t="shared" si="12"/>
        <v>0</v>
      </c>
    </row>
    <row r="197" spans="2:6" x14ac:dyDescent="0.3">
      <c r="B197" s="97">
        <v>183</v>
      </c>
      <c r="C197" s="35">
        <f t="shared" si="9"/>
        <v>0</v>
      </c>
      <c r="D197" s="35">
        <f t="shared" si="10"/>
        <v>0</v>
      </c>
      <c r="E197" s="35">
        <f t="shared" si="11"/>
        <v>0</v>
      </c>
      <c r="F197" s="35">
        <f t="shared" si="12"/>
        <v>0</v>
      </c>
    </row>
    <row r="198" spans="2:6" x14ac:dyDescent="0.3">
      <c r="B198" s="97">
        <v>184</v>
      </c>
      <c r="C198" s="35">
        <f t="shared" si="9"/>
        <v>0</v>
      </c>
      <c r="D198" s="35">
        <f t="shared" si="10"/>
        <v>0</v>
      </c>
      <c r="E198" s="35">
        <f t="shared" si="11"/>
        <v>0</v>
      </c>
      <c r="F198" s="35">
        <f t="shared" si="12"/>
        <v>0</v>
      </c>
    </row>
    <row r="199" spans="2:6" x14ac:dyDescent="0.3">
      <c r="B199" s="97">
        <v>185</v>
      </c>
      <c r="C199" s="35">
        <f t="shared" ref="C199:C262" si="13">IF(B199&gt;$C$10,,C198)</f>
        <v>0</v>
      </c>
      <c r="D199" s="35">
        <f t="shared" ref="D199:D262" si="14">IF(B199&gt;$C$10,,F198+C199)</f>
        <v>0</v>
      </c>
      <c r="E199" s="35">
        <f t="shared" ref="E199:E262" si="15">IF(B199&gt;$C$10,,D199*$C$6)</f>
        <v>0</v>
      </c>
      <c r="F199" s="35">
        <f t="shared" ref="F199:F262" si="16">IF(B199&gt;$C$10,,D199+E199)</f>
        <v>0</v>
      </c>
    </row>
    <row r="200" spans="2:6" x14ac:dyDescent="0.3">
      <c r="B200" s="97">
        <v>186</v>
      </c>
      <c r="C200" s="35">
        <f t="shared" si="13"/>
        <v>0</v>
      </c>
      <c r="D200" s="35">
        <f t="shared" si="14"/>
        <v>0</v>
      </c>
      <c r="E200" s="35">
        <f t="shared" si="15"/>
        <v>0</v>
      </c>
      <c r="F200" s="35">
        <f t="shared" si="16"/>
        <v>0</v>
      </c>
    </row>
    <row r="201" spans="2:6" x14ac:dyDescent="0.3">
      <c r="B201" s="97">
        <v>187</v>
      </c>
      <c r="C201" s="35">
        <f t="shared" si="13"/>
        <v>0</v>
      </c>
      <c r="D201" s="35">
        <f t="shared" si="14"/>
        <v>0</v>
      </c>
      <c r="E201" s="35">
        <f t="shared" si="15"/>
        <v>0</v>
      </c>
      <c r="F201" s="35">
        <f t="shared" si="16"/>
        <v>0</v>
      </c>
    </row>
    <row r="202" spans="2:6" x14ac:dyDescent="0.3">
      <c r="B202" s="97">
        <v>188</v>
      </c>
      <c r="C202" s="35">
        <f t="shared" si="13"/>
        <v>0</v>
      </c>
      <c r="D202" s="35">
        <f t="shared" si="14"/>
        <v>0</v>
      </c>
      <c r="E202" s="35">
        <f t="shared" si="15"/>
        <v>0</v>
      </c>
      <c r="F202" s="35">
        <f t="shared" si="16"/>
        <v>0</v>
      </c>
    </row>
    <row r="203" spans="2:6" x14ac:dyDescent="0.3">
      <c r="B203" s="97">
        <v>189</v>
      </c>
      <c r="C203" s="35">
        <f t="shared" si="13"/>
        <v>0</v>
      </c>
      <c r="D203" s="35">
        <f t="shared" si="14"/>
        <v>0</v>
      </c>
      <c r="E203" s="35">
        <f t="shared" si="15"/>
        <v>0</v>
      </c>
      <c r="F203" s="35">
        <f t="shared" si="16"/>
        <v>0</v>
      </c>
    </row>
    <row r="204" spans="2:6" x14ac:dyDescent="0.3">
      <c r="B204" s="97">
        <v>190</v>
      </c>
      <c r="C204" s="35">
        <f t="shared" si="13"/>
        <v>0</v>
      </c>
      <c r="D204" s="35">
        <f t="shared" si="14"/>
        <v>0</v>
      </c>
      <c r="E204" s="35">
        <f t="shared" si="15"/>
        <v>0</v>
      </c>
      <c r="F204" s="35">
        <f t="shared" si="16"/>
        <v>0</v>
      </c>
    </row>
    <row r="205" spans="2:6" x14ac:dyDescent="0.3">
      <c r="B205" s="97">
        <v>191</v>
      </c>
      <c r="C205" s="35">
        <f t="shared" si="13"/>
        <v>0</v>
      </c>
      <c r="D205" s="35">
        <f t="shared" si="14"/>
        <v>0</v>
      </c>
      <c r="E205" s="35">
        <f t="shared" si="15"/>
        <v>0</v>
      </c>
      <c r="F205" s="35">
        <f t="shared" si="16"/>
        <v>0</v>
      </c>
    </row>
    <row r="206" spans="2:6" x14ac:dyDescent="0.3">
      <c r="B206" s="97">
        <v>192</v>
      </c>
      <c r="C206" s="35">
        <f t="shared" si="13"/>
        <v>0</v>
      </c>
      <c r="D206" s="35">
        <f t="shared" si="14"/>
        <v>0</v>
      </c>
      <c r="E206" s="35">
        <f t="shared" si="15"/>
        <v>0</v>
      </c>
      <c r="F206" s="35">
        <f t="shared" si="16"/>
        <v>0</v>
      </c>
    </row>
    <row r="207" spans="2:6" x14ac:dyDescent="0.3">
      <c r="B207" s="97">
        <v>193</v>
      </c>
      <c r="C207" s="35">
        <f t="shared" si="13"/>
        <v>0</v>
      </c>
      <c r="D207" s="35">
        <f t="shared" si="14"/>
        <v>0</v>
      </c>
      <c r="E207" s="35">
        <f t="shared" si="15"/>
        <v>0</v>
      </c>
      <c r="F207" s="35">
        <f t="shared" si="16"/>
        <v>0</v>
      </c>
    </row>
    <row r="208" spans="2:6" x14ac:dyDescent="0.3">
      <c r="B208" s="97">
        <v>194</v>
      </c>
      <c r="C208" s="35">
        <f t="shared" si="13"/>
        <v>0</v>
      </c>
      <c r="D208" s="35">
        <f t="shared" si="14"/>
        <v>0</v>
      </c>
      <c r="E208" s="35">
        <f t="shared" si="15"/>
        <v>0</v>
      </c>
      <c r="F208" s="35">
        <f t="shared" si="16"/>
        <v>0</v>
      </c>
    </row>
    <row r="209" spans="2:6" x14ac:dyDescent="0.3">
      <c r="B209" s="97">
        <v>195</v>
      </c>
      <c r="C209" s="35">
        <f t="shared" si="13"/>
        <v>0</v>
      </c>
      <c r="D209" s="35">
        <f t="shared" si="14"/>
        <v>0</v>
      </c>
      <c r="E209" s="35">
        <f t="shared" si="15"/>
        <v>0</v>
      </c>
      <c r="F209" s="35">
        <f t="shared" si="16"/>
        <v>0</v>
      </c>
    </row>
    <row r="210" spans="2:6" x14ac:dyDescent="0.3">
      <c r="B210" s="97">
        <v>196</v>
      </c>
      <c r="C210" s="35">
        <f t="shared" si="13"/>
        <v>0</v>
      </c>
      <c r="D210" s="35">
        <f t="shared" si="14"/>
        <v>0</v>
      </c>
      <c r="E210" s="35">
        <f t="shared" si="15"/>
        <v>0</v>
      </c>
      <c r="F210" s="35">
        <f t="shared" si="16"/>
        <v>0</v>
      </c>
    </row>
    <row r="211" spans="2:6" x14ac:dyDescent="0.3">
      <c r="B211" s="97">
        <v>197</v>
      </c>
      <c r="C211" s="35">
        <f t="shared" si="13"/>
        <v>0</v>
      </c>
      <c r="D211" s="35">
        <f t="shared" si="14"/>
        <v>0</v>
      </c>
      <c r="E211" s="35">
        <f t="shared" si="15"/>
        <v>0</v>
      </c>
      <c r="F211" s="35">
        <f t="shared" si="16"/>
        <v>0</v>
      </c>
    </row>
    <row r="212" spans="2:6" x14ac:dyDescent="0.3">
      <c r="B212" s="97">
        <v>198</v>
      </c>
      <c r="C212" s="35">
        <f t="shared" si="13"/>
        <v>0</v>
      </c>
      <c r="D212" s="35">
        <f t="shared" si="14"/>
        <v>0</v>
      </c>
      <c r="E212" s="35">
        <f t="shared" si="15"/>
        <v>0</v>
      </c>
      <c r="F212" s="35">
        <f t="shared" si="16"/>
        <v>0</v>
      </c>
    </row>
    <row r="213" spans="2:6" x14ac:dyDescent="0.3">
      <c r="B213" s="97">
        <v>199</v>
      </c>
      <c r="C213" s="35">
        <f t="shared" si="13"/>
        <v>0</v>
      </c>
      <c r="D213" s="35">
        <f t="shared" si="14"/>
        <v>0</v>
      </c>
      <c r="E213" s="35">
        <f t="shared" si="15"/>
        <v>0</v>
      </c>
      <c r="F213" s="35">
        <f t="shared" si="16"/>
        <v>0</v>
      </c>
    </row>
    <row r="214" spans="2:6" x14ac:dyDescent="0.3">
      <c r="B214" s="97">
        <v>200</v>
      </c>
      <c r="C214" s="35">
        <f t="shared" si="13"/>
        <v>0</v>
      </c>
      <c r="D214" s="35">
        <f t="shared" si="14"/>
        <v>0</v>
      </c>
      <c r="E214" s="35">
        <f t="shared" si="15"/>
        <v>0</v>
      </c>
      <c r="F214" s="35">
        <f t="shared" si="16"/>
        <v>0</v>
      </c>
    </row>
    <row r="215" spans="2:6" x14ac:dyDescent="0.3">
      <c r="B215" s="97">
        <v>201</v>
      </c>
      <c r="C215" s="35">
        <f t="shared" si="13"/>
        <v>0</v>
      </c>
      <c r="D215" s="35">
        <f t="shared" si="14"/>
        <v>0</v>
      </c>
      <c r="E215" s="35">
        <f t="shared" si="15"/>
        <v>0</v>
      </c>
      <c r="F215" s="35">
        <f t="shared" si="16"/>
        <v>0</v>
      </c>
    </row>
    <row r="216" spans="2:6" x14ac:dyDescent="0.3">
      <c r="B216" s="97">
        <v>202</v>
      </c>
      <c r="C216" s="35">
        <f t="shared" si="13"/>
        <v>0</v>
      </c>
      <c r="D216" s="35">
        <f t="shared" si="14"/>
        <v>0</v>
      </c>
      <c r="E216" s="35">
        <f t="shared" si="15"/>
        <v>0</v>
      </c>
      <c r="F216" s="35">
        <f t="shared" si="16"/>
        <v>0</v>
      </c>
    </row>
    <row r="217" spans="2:6" x14ac:dyDescent="0.3">
      <c r="B217" s="97">
        <v>203</v>
      </c>
      <c r="C217" s="35">
        <f t="shared" si="13"/>
        <v>0</v>
      </c>
      <c r="D217" s="35">
        <f t="shared" si="14"/>
        <v>0</v>
      </c>
      <c r="E217" s="35">
        <f t="shared" si="15"/>
        <v>0</v>
      </c>
      <c r="F217" s="35">
        <f t="shared" si="16"/>
        <v>0</v>
      </c>
    </row>
    <row r="218" spans="2:6" x14ac:dyDescent="0.3">
      <c r="B218" s="97">
        <v>204</v>
      </c>
      <c r="C218" s="35">
        <f t="shared" si="13"/>
        <v>0</v>
      </c>
      <c r="D218" s="35">
        <f t="shared" si="14"/>
        <v>0</v>
      </c>
      <c r="E218" s="35">
        <f t="shared" si="15"/>
        <v>0</v>
      </c>
      <c r="F218" s="35">
        <f t="shared" si="16"/>
        <v>0</v>
      </c>
    </row>
    <row r="219" spans="2:6" x14ac:dyDescent="0.3">
      <c r="B219" s="97">
        <v>205</v>
      </c>
      <c r="C219" s="35">
        <f t="shared" si="13"/>
        <v>0</v>
      </c>
      <c r="D219" s="35">
        <f t="shared" si="14"/>
        <v>0</v>
      </c>
      <c r="E219" s="35">
        <f t="shared" si="15"/>
        <v>0</v>
      </c>
      <c r="F219" s="35">
        <f t="shared" si="16"/>
        <v>0</v>
      </c>
    </row>
    <row r="220" spans="2:6" x14ac:dyDescent="0.3">
      <c r="B220" s="97">
        <v>206</v>
      </c>
      <c r="C220" s="35">
        <f t="shared" si="13"/>
        <v>0</v>
      </c>
      <c r="D220" s="35">
        <f t="shared" si="14"/>
        <v>0</v>
      </c>
      <c r="E220" s="35">
        <f t="shared" si="15"/>
        <v>0</v>
      </c>
      <c r="F220" s="35">
        <f t="shared" si="16"/>
        <v>0</v>
      </c>
    </row>
    <row r="221" spans="2:6" x14ac:dyDescent="0.3">
      <c r="B221" s="97">
        <v>207</v>
      </c>
      <c r="C221" s="35">
        <f t="shared" si="13"/>
        <v>0</v>
      </c>
      <c r="D221" s="35">
        <f t="shared" si="14"/>
        <v>0</v>
      </c>
      <c r="E221" s="35">
        <f t="shared" si="15"/>
        <v>0</v>
      </c>
      <c r="F221" s="35">
        <f t="shared" si="16"/>
        <v>0</v>
      </c>
    </row>
    <row r="222" spans="2:6" x14ac:dyDescent="0.3">
      <c r="B222" s="97">
        <v>208</v>
      </c>
      <c r="C222" s="35">
        <f t="shared" si="13"/>
        <v>0</v>
      </c>
      <c r="D222" s="35">
        <f t="shared" si="14"/>
        <v>0</v>
      </c>
      <c r="E222" s="35">
        <f t="shared" si="15"/>
        <v>0</v>
      </c>
      <c r="F222" s="35">
        <f t="shared" si="16"/>
        <v>0</v>
      </c>
    </row>
    <row r="223" spans="2:6" x14ac:dyDescent="0.3">
      <c r="B223" s="97">
        <v>209</v>
      </c>
      <c r="C223" s="35">
        <f t="shared" si="13"/>
        <v>0</v>
      </c>
      <c r="D223" s="35">
        <f t="shared" si="14"/>
        <v>0</v>
      </c>
      <c r="E223" s="35">
        <f t="shared" si="15"/>
        <v>0</v>
      </c>
      <c r="F223" s="35">
        <f t="shared" si="16"/>
        <v>0</v>
      </c>
    </row>
    <row r="224" spans="2:6" x14ac:dyDescent="0.3">
      <c r="B224" s="97">
        <v>210</v>
      </c>
      <c r="C224" s="35">
        <f t="shared" si="13"/>
        <v>0</v>
      </c>
      <c r="D224" s="35">
        <f t="shared" si="14"/>
        <v>0</v>
      </c>
      <c r="E224" s="35">
        <f t="shared" si="15"/>
        <v>0</v>
      </c>
      <c r="F224" s="35">
        <f t="shared" si="16"/>
        <v>0</v>
      </c>
    </row>
    <row r="225" spans="2:6" x14ac:dyDescent="0.3">
      <c r="B225" s="97">
        <v>211</v>
      </c>
      <c r="C225" s="35">
        <f t="shared" si="13"/>
        <v>0</v>
      </c>
      <c r="D225" s="35">
        <f t="shared" si="14"/>
        <v>0</v>
      </c>
      <c r="E225" s="35">
        <f t="shared" si="15"/>
        <v>0</v>
      </c>
      <c r="F225" s="35">
        <f t="shared" si="16"/>
        <v>0</v>
      </c>
    </row>
    <row r="226" spans="2:6" x14ac:dyDescent="0.3">
      <c r="B226" s="97">
        <v>212</v>
      </c>
      <c r="C226" s="35">
        <f t="shared" si="13"/>
        <v>0</v>
      </c>
      <c r="D226" s="35">
        <f t="shared" si="14"/>
        <v>0</v>
      </c>
      <c r="E226" s="35">
        <f t="shared" si="15"/>
        <v>0</v>
      </c>
      <c r="F226" s="35">
        <f t="shared" si="16"/>
        <v>0</v>
      </c>
    </row>
    <row r="227" spans="2:6" x14ac:dyDescent="0.3">
      <c r="B227" s="97">
        <v>213</v>
      </c>
      <c r="C227" s="35">
        <f t="shared" si="13"/>
        <v>0</v>
      </c>
      <c r="D227" s="35">
        <f t="shared" si="14"/>
        <v>0</v>
      </c>
      <c r="E227" s="35">
        <f t="shared" si="15"/>
        <v>0</v>
      </c>
      <c r="F227" s="35">
        <f t="shared" si="16"/>
        <v>0</v>
      </c>
    </row>
    <row r="228" spans="2:6" x14ac:dyDescent="0.3">
      <c r="B228" s="97">
        <v>214</v>
      </c>
      <c r="C228" s="35">
        <f t="shared" si="13"/>
        <v>0</v>
      </c>
      <c r="D228" s="35">
        <f t="shared" si="14"/>
        <v>0</v>
      </c>
      <c r="E228" s="35">
        <f t="shared" si="15"/>
        <v>0</v>
      </c>
      <c r="F228" s="35">
        <f t="shared" si="16"/>
        <v>0</v>
      </c>
    </row>
    <row r="229" spans="2:6" x14ac:dyDescent="0.3">
      <c r="B229" s="97">
        <v>215</v>
      </c>
      <c r="C229" s="35">
        <f t="shared" si="13"/>
        <v>0</v>
      </c>
      <c r="D229" s="35">
        <f t="shared" si="14"/>
        <v>0</v>
      </c>
      <c r="E229" s="35">
        <f t="shared" si="15"/>
        <v>0</v>
      </c>
      <c r="F229" s="35">
        <f t="shared" si="16"/>
        <v>0</v>
      </c>
    </row>
    <row r="230" spans="2:6" x14ac:dyDescent="0.3">
      <c r="B230" s="97">
        <v>216</v>
      </c>
      <c r="C230" s="35">
        <f t="shared" si="13"/>
        <v>0</v>
      </c>
      <c r="D230" s="35">
        <f t="shared" si="14"/>
        <v>0</v>
      </c>
      <c r="E230" s="35">
        <f t="shared" si="15"/>
        <v>0</v>
      </c>
      <c r="F230" s="35">
        <f t="shared" si="16"/>
        <v>0</v>
      </c>
    </row>
    <row r="231" spans="2:6" x14ac:dyDescent="0.3">
      <c r="B231" s="97">
        <v>217</v>
      </c>
      <c r="C231" s="35">
        <f t="shared" si="13"/>
        <v>0</v>
      </c>
      <c r="D231" s="35">
        <f t="shared" si="14"/>
        <v>0</v>
      </c>
      <c r="E231" s="35">
        <f t="shared" si="15"/>
        <v>0</v>
      </c>
      <c r="F231" s="35">
        <f t="shared" si="16"/>
        <v>0</v>
      </c>
    </row>
    <row r="232" spans="2:6" x14ac:dyDescent="0.3">
      <c r="B232" s="97">
        <v>218</v>
      </c>
      <c r="C232" s="35">
        <f t="shared" si="13"/>
        <v>0</v>
      </c>
      <c r="D232" s="35">
        <f t="shared" si="14"/>
        <v>0</v>
      </c>
      <c r="E232" s="35">
        <f t="shared" si="15"/>
        <v>0</v>
      </c>
      <c r="F232" s="35">
        <f t="shared" si="16"/>
        <v>0</v>
      </c>
    </row>
    <row r="233" spans="2:6" x14ac:dyDescent="0.3">
      <c r="B233" s="97">
        <v>219</v>
      </c>
      <c r="C233" s="35">
        <f t="shared" si="13"/>
        <v>0</v>
      </c>
      <c r="D233" s="35">
        <f t="shared" si="14"/>
        <v>0</v>
      </c>
      <c r="E233" s="35">
        <f t="shared" si="15"/>
        <v>0</v>
      </c>
      <c r="F233" s="35">
        <f t="shared" si="16"/>
        <v>0</v>
      </c>
    </row>
    <row r="234" spans="2:6" x14ac:dyDescent="0.3">
      <c r="B234" s="97">
        <v>220</v>
      </c>
      <c r="C234" s="35">
        <f t="shared" si="13"/>
        <v>0</v>
      </c>
      <c r="D234" s="35">
        <f t="shared" si="14"/>
        <v>0</v>
      </c>
      <c r="E234" s="35">
        <f t="shared" si="15"/>
        <v>0</v>
      </c>
      <c r="F234" s="35">
        <f t="shared" si="16"/>
        <v>0</v>
      </c>
    </row>
    <row r="235" spans="2:6" x14ac:dyDescent="0.3">
      <c r="B235" s="97">
        <v>221</v>
      </c>
      <c r="C235" s="35">
        <f t="shared" si="13"/>
        <v>0</v>
      </c>
      <c r="D235" s="35">
        <f t="shared" si="14"/>
        <v>0</v>
      </c>
      <c r="E235" s="35">
        <f t="shared" si="15"/>
        <v>0</v>
      </c>
      <c r="F235" s="35">
        <f t="shared" si="16"/>
        <v>0</v>
      </c>
    </row>
    <row r="236" spans="2:6" x14ac:dyDescent="0.3">
      <c r="B236" s="97">
        <v>222</v>
      </c>
      <c r="C236" s="35">
        <f t="shared" si="13"/>
        <v>0</v>
      </c>
      <c r="D236" s="35">
        <f t="shared" si="14"/>
        <v>0</v>
      </c>
      <c r="E236" s="35">
        <f t="shared" si="15"/>
        <v>0</v>
      </c>
      <c r="F236" s="35">
        <f t="shared" si="16"/>
        <v>0</v>
      </c>
    </row>
    <row r="237" spans="2:6" x14ac:dyDescent="0.3">
      <c r="B237" s="97">
        <v>223</v>
      </c>
      <c r="C237" s="35">
        <f t="shared" si="13"/>
        <v>0</v>
      </c>
      <c r="D237" s="35">
        <f t="shared" si="14"/>
        <v>0</v>
      </c>
      <c r="E237" s="35">
        <f t="shared" si="15"/>
        <v>0</v>
      </c>
      <c r="F237" s="35">
        <f t="shared" si="16"/>
        <v>0</v>
      </c>
    </row>
    <row r="238" spans="2:6" x14ac:dyDescent="0.3">
      <c r="B238" s="97">
        <v>224</v>
      </c>
      <c r="C238" s="35">
        <f t="shared" si="13"/>
        <v>0</v>
      </c>
      <c r="D238" s="35">
        <f t="shared" si="14"/>
        <v>0</v>
      </c>
      <c r="E238" s="35">
        <f t="shared" si="15"/>
        <v>0</v>
      </c>
      <c r="F238" s="35">
        <f t="shared" si="16"/>
        <v>0</v>
      </c>
    </row>
    <row r="239" spans="2:6" x14ac:dyDescent="0.3">
      <c r="B239" s="97">
        <v>225</v>
      </c>
      <c r="C239" s="35">
        <f t="shared" si="13"/>
        <v>0</v>
      </c>
      <c r="D239" s="35">
        <f t="shared" si="14"/>
        <v>0</v>
      </c>
      <c r="E239" s="35">
        <f t="shared" si="15"/>
        <v>0</v>
      </c>
      <c r="F239" s="35">
        <f t="shared" si="16"/>
        <v>0</v>
      </c>
    </row>
    <row r="240" spans="2:6" x14ac:dyDescent="0.3">
      <c r="B240" s="97">
        <v>226</v>
      </c>
      <c r="C240" s="35">
        <f t="shared" si="13"/>
        <v>0</v>
      </c>
      <c r="D240" s="35">
        <f t="shared" si="14"/>
        <v>0</v>
      </c>
      <c r="E240" s="35">
        <f t="shared" si="15"/>
        <v>0</v>
      </c>
      <c r="F240" s="35">
        <f t="shared" si="16"/>
        <v>0</v>
      </c>
    </row>
    <row r="241" spans="2:6" x14ac:dyDescent="0.3">
      <c r="B241" s="97">
        <v>227</v>
      </c>
      <c r="C241" s="35">
        <f t="shared" si="13"/>
        <v>0</v>
      </c>
      <c r="D241" s="35">
        <f t="shared" si="14"/>
        <v>0</v>
      </c>
      <c r="E241" s="35">
        <f t="shared" si="15"/>
        <v>0</v>
      </c>
      <c r="F241" s="35">
        <f t="shared" si="16"/>
        <v>0</v>
      </c>
    </row>
    <row r="242" spans="2:6" x14ac:dyDescent="0.3">
      <c r="B242" s="97">
        <v>228</v>
      </c>
      <c r="C242" s="35">
        <f t="shared" si="13"/>
        <v>0</v>
      </c>
      <c r="D242" s="35">
        <f t="shared" si="14"/>
        <v>0</v>
      </c>
      <c r="E242" s="35">
        <f t="shared" si="15"/>
        <v>0</v>
      </c>
      <c r="F242" s="35">
        <f t="shared" si="16"/>
        <v>0</v>
      </c>
    </row>
    <row r="243" spans="2:6" x14ac:dyDescent="0.3">
      <c r="B243" s="97">
        <v>229</v>
      </c>
      <c r="C243" s="35">
        <f t="shared" si="13"/>
        <v>0</v>
      </c>
      <c r="D243" s="35">
        <f t="shared" si="14"/>
        <v>0</v>
      </c>
      <c r="E243" s="35">
        <f t="shared" si="15"/>
        <v>0</v>
      </c>
      <c r="F243" s="35">
        <f t="shared" si="16"/>
        <v>0</v>
      </c>
    </row>
    <row r="244" spans="2:6" x14ac:dyDescent="0.3">
      <c r="B244" s="97">
        <v>230</v>
      </c>
      <c r="C244" s="35">
        <f t="shared" si="13"/>
        <v>0</v>
      </c>
      <c r="D244" s="35">
        <f t="shared" si="14"/>
        <v>0</v>
      </c>
      <c r="E244" s="35">
        <f t="shared" si="15"/>
        <v>0</v>
      </c>
      <c r="F244" s="35">
        <f t="shared" si="16"/>
        <v>0</v>
      </c>
    </row>
    <row r="245" spans="2:6" x14ac:dyDescent="0.3">
      <c r="B245" s="97">
        <v>231</v>
      </c>
      <c r="C245" s="35">
        <f t="shared" si="13"/>
        <v>0</v>
      </c>
      <c r="D245" s="35">
        <f t="shared" si="14"/>
        <v>0</v>
      </c>
      <c r="E245" s="35">
        <f t="shared" si="15"/>
        <v>0</v>
      </c>
      <c r="F245" s="35">
        <f t="shared" si="16"/>
        <v>0</v>
      </c>
    </row>
    <row r="246" spans="2:6" x14ac:dyDescent="0.3">
      <c r="B246" s="97">
        <v>232</v>
      </c>
      <c r="C246" s="35">
        <f t="shared" si="13"/>
        <v>0</v>
      </c>
      <c r="D246" s="35">
        <f t="shared" si="14"/>
        <v>0</v>
      </c>
      <c r="E246" s="35">
        <f t="shared" si="15"/>
        <v>0</v>
      </c>
      <c r="F246" s="35">
        <f t="shared" si="16"/>
        <v>0</v>
      </c>
    </row>
    <row r="247" spans="2:6" x14ac:dyDescent="0.3">
      <c r="B247" s="97">
        <v>233</v>
      </c>
      <c r="C247" s="35">
        <f t="shared" si="13"/>
        <v>0</v>
      </c>
      <c r="D247" s="35">
        <f t="shared" si="14"/>
        <v>0</v>
      </c>
      <c r="E247" s="35">
        <f t="shared" si="15"/>
        <v>0</v>
      </c>
      <c r="F247" s="35">
        <f t="shared" si="16"/>
        <v>0</v>
      </c>
    </row>
    <row r="248" spans="2:6" x14ac:dyDescent="0.3">
      <c r="B248" s="97">
        <v>234</v>
      </c>
      <c r="C248" s="35">
        <f t="shared" si="13"/>
        <v>0</v>
      </c>
      <c r="D248" s="35">
        <f t="shared" si="14"/>
        <v>0</v>
      </c>
      <c r="E248" s="35">
        <f t="shared" si="15"/>
        <v>0</v>
      </c>
      <c r="F248" s="35">
        <f t="shared" si="16"/>
        <v>0</v>
      </c>
    </row>
    <row r="249" spans="2:6" x14ac:dyDescent="0.3">
      <c r="B249" s="97">
        <v>235</v>
      </c>
      <c r="C249" s="35">
        <f t="shared" si="13"/>
        <v>0</v>
      </c>
      <c r="D249" s="35">
        <f t="shared" si="14"/>
        <v>0</v>
      </c>
      <c r="E249" s="35">
        <f t="shared" si="15"/>
        <v>0</v>
      </c>
      <c r="F249" s="35">
        <f t="shared" si="16"/>
        <v>0</v>
      </c>
    </row>
    <row r="250" spans="2:6" x14ac:dyDescent="0.3">
      <c r="B250" s="97">
        <v>236</v>
      </c>
      <c r="C250" s="35">
        <f t="shared" si="13"/>
        <v>0</v>
      </c>
      <c r="D250" s="35">
        <f t="shared" si="14"/>
        <v>0</v>
      </c>
      <c r="E250" s="35">
        <f t="shared" si="15"/>
        <v>0</v>
      </c>
      <c r="F250" s="35">
        <f t="shared" si="16"/>
        <v>0</v>
      </c>
    </row>
    <row r="251" spans="2:6" x14ac:dyDescent="0.3">
      <c r="B251" s="97">
        <v>237</v>
      </c>
      <c r="C251" s="35">
        <f t="shared" si="13"/>
        <v>0</v>
      </c>
      <c r="D251" s="35">
        <f t="shared" si="14"/>
        <v>0</v>
      </c>
      <c r="E251" s="35">
        <f t="shared" si="15"/>
        <v>0</v>
      </c>
      <c r="F251" s="35">
        <f t="shared" si="16"/>
        <v>0</v>
      </c>
    </row>
    <row r="252" spans="2:6" x14ac:dyDescent="0.3">
      <c r="B252" s="97">
        <v>238</v>
      </c>
      <c r="C252" s="35">
        <f t="shared" si="13"/>
        <v>0</v>
      </c>
      <c r="D252" s="35">
        <f t="shared" si="14"/>
        <v>0</v>
      </c>
      <c r="E252" s="35">
        <f t="shared" si="15"/>
        <v>0</v>
      </c>
      <c r="F252" s="35">
        <f t="shared" si="16"/>
        <v>0</v>
      </c>
    </row>
    <row r="253" spans="2:6" x14ac:dyDescent="0.3">
      <c r="B253" s="97">
        <v>239</v>
      </c>
      <c r="C253" s="35">
        <f t="shared" si="13"/>
        <v>0</v>
      </c>
      <c r="D253" s="35">
        <f t="shared" si="14"/>
        <v>0</v>
      </c>
      <c r="E253" s="35">
        <f t="shared" si="15"/>
        <v>0</v>
      </c>
      <c r="F253" s="35">
        <f t="shared" si="16"/>
        <v>0</v>
      </c>
    </row>
    <row r="254" spans="2:6" x14ac:dyDescent="0.3">
      <c r="B254" s="97">
        <v>240</v>
      </c>
      <c r="C254" s="35">
        <f t="shared" si="13"/>
        <v>0</v>
      </c>
      <c r="D254" s="35">
        <f t="shared" si="14"/>
        <v>0</v>
      </c>
      <c r="E254" s="35">
        <f t="shared" si="15"/>
        <v>0</v>
      </c>
      <c r="F254" s="35">
        <f t="shared" si="16"/>
        <v>0</v>
      </c>
    </row>
    <row r="255" spans="2:6" x14ac:dyDescent="0.3">
      <c r="B255" s="97">
        <v>241</v>
      </c>
      <c r="C255" s="35">
        <f t="shared" si="13"/>
        <v>0</v>
      </c>
      <c r="D255" s="35">
        <f t="shared" si="14"/>
        <v>0</v>
      </c>
      <c r="E255" s="35">
        <f t="shared" si="15"/>
        <v>0</v>
      </c>
      <c r="F255" s="35">
        <f t="shared" si="16"/>
        <v>0</v>
      </c>
    </row>
    <row r="256" spans="2:6" x14ac:dyDescent="0.3">
      <c r="B256" s="97">
        <v>242</v>
      </c>
      <c r="C256" s="35">
        <f t="shared" si="13"/>
        <v>0</v>
      </c>
      <c r="D256" s="35">
        <f t="shared" si="14"/>
        <v>0</v>
      </c>
      <c r="E256" s="35">
        <f t="shared" si="15"/>
        <v>0</v>
      </c>
      <c r="F256" s="35">
        <f t="shared" si="16"/>
        <v>0</v>
      </c>
    </row>
    <row r="257" spans="2:6" x14ac:dyDescent="0.3">
      <c r="B257" s="97">
        <v>243</v>
      </c>
      <c r="C257" s="35">
        <f t="shared" si="13"/>
        <v>0</v>
      </c>
      <c r="D257" s="35">
        <f t="shared" si="14"/>
        <v>0</v>
      </c>
      <c r="E257" s="35">
        <f t="shared" si="15"/>
        <v>0</v>
      </c>
      <c r="F257" s="35">
        <f t="shared" si="16"/>
        <v>0</v>
      </c>
    </row>
    <row r="258" spans="2:6" x14ac:dyDescent="0.3">
      <c r="B258" s="97">
        <v>244</v>
      </c>
      <c r="C258" s="35">
        <f t="shared" si="13"/>
        <v>0</v>
      </c>
      <c r="D258" s="35">
        <f t="shared" si="14"/>
        <v>0</v>
      </c>
      <c r="E258" s="35">
        <f t="shared" si="15"/>
        <v>0</v>
      </c>
      <c r="F258" s="35">
        <f t="shared" si="16"/>
        <v>0</v>
      </c>
    </row>
    <row r="259" spans="2:6" x14ac:dyDescent="0.3">
      <c r="B259" s="97">
        <v>245</v>
      </c>
      <c r="C259" s="35">
        <f t="shared" si="13"/>
        <v>0</v>
      </c>
      <c r="D259" s="35">
        <f t="shared" si="14"/>
        <v>0</v>
      </c>
      <c r="E259" s="35">
        <f t="shared" si="15"/>
        <v>0</v>
      </c>
      <c r="F259" s="35">
        <f t="shared" si="16"/>
        <v>0</v>
      </c>
    </row>
    <row r="260" spans="2:6" x14ac:dyDescent="0.3">
      <c r="B260" s="97">
        <v>246</v>
      </c>
      <c r="C260" s="35">
        <f t="shared" si="13"/>
        <v>0</v>
      </c>
      <c r="D260" s="35">
        <f t="shared" si="14"/>
        <v>0</v>
      </c>
      <c r="E260" s="35">
        <f t="shared" si="15"/>
        <v>0</v>
      </c>
      <c r="F260" s="35">
        <f t="shared" si="16"/>
        <v>0</v>
      </c>
    </row>
    <row r="261" spans="2:6" x14ac:dyDescent="0.3">
      <c r="B261" s="97">
        <v>247</v>
      </c>
      <c r="C261" s="35">
        <f t="shared" si="13"/>
        <v>0</v>
      </c>
      <c r="D261" s="35">
        <f t="shared" si="14"/>
        <v>0</v>
      </c>
      <c r="E261" s="35">
        <f t="shared" si="15"/>
        <v>0</v>
      </c>
      <c r="F261" s="35">
        <f t="shared" si="16"/>
        <v>0</v>
      </c>
    </row>
    <row r="262" spans="2:6" x14ac:dyDescent="0.3">
      <c r="B262" s="97">
        <v>248</v>
      </c>
      <c r="C262" s="35">
        <f t="shared" si="13"/>
        <v>0</v>
      </c>
      <c r="D262" s="35">
        <f t="shared" si="14"/>
        <v>0</v>
      </c>
      <c r="E262" s="35">
        <f t="shared" si="15"/>
        <v>0</v>
      </c>
      <c r="F262" s="35">
        <f t="shared" si="16"/>
        <v>0</v>
      </c>
    </row>
    <row r="263" spans="2:6" x14ac:dyDescent="0.3">
      <c r="B263" s="97">
        <v>249</v>
      </c>
      <c r="C263" s="35">
        <f t="shared" ref="C263:C326" si="17">IF(B263&gt;$C$10,,C262)</f>
        <v>0</v>
      </c>
      <c r="D263" s="35">
        <f t="shared" ref="D263:D326" si="18">IF(B263&gt;$C$10,,F262+C263)</f>
        <v>0</v>
      </c>
      <c r="E263" s="35">
        <f t="shared" ref="E263:E326" si="19">IF(B263&gt;$C$10,,D263*$C$6)</f>
        <v>0</v>
      </c>
      <c r="F263" s="35">
        <f t="shared" ref="F263:F326" si="20">IF(B263&gt;$C$10,,D263+E263)</f>
        <v>0</v>
      </c>
    </row>
    <row r="264" spans="2:6" x14ac:dyDescent="0.3">
      <c r="B264" s="97">
        <v>250</v>
      </c>
      <c r="C264" s="35">
        <f t="shared" si="17"/>
        <v>0</v>
      </c>
      <c r="D264" s="35">
        <f t="shared" si="18"/>
        <v>0</v>
      </c>
      <c r="E264" s="35">
        <f t="shared" si="19"/>
        <v>0</v>
      </c>
      <c r="F264" s="35">
        <f t="shared" si="20"/>
        <v>0</v>
      </c>
    </row>
    <row r="265" spans="2:6" x14ac:dyDescent="0.3">
      <c r="B265" s="97">
        <v>251</v>
      </c>
      <c r="C265" s="35">
        <f t="shared" si="17"/>
        <v>0</v>
      </c>
      <c r="D265" s="35">
        <f t="shared" si="18"/>
        <v>0</v>
      </c>
      <c r="E265" s="35">
        <f t="shared" si="19"/>
        <v>0</v>
      </c>
      <c r="F265" s="35">
        <f t="shared" si="20"/>
        <v>0</v>
      </c>
    </row>
    <row r="266" spans="2:6" x14ac:dyDescent="0.3">
      <c r="B266" s="97">
        <v>252</v>
      </c>
      <c r="C266" s="35">
        <f t="shared" si="17"/>
        <v>0</v>
      </c>
      <c r="D266" s="35">
        <f t="shared" si="18"/>
        <v>0</v>
      </c>
      <c r="E266" s="35">
        <f t="shared" si="19"/>
        <v>0</v>
      </c>
      <c r="F266" s="35">
        <f t="shared" si="20"/>
        <v>0</v>
      </c>
    </row>
    <row r="267" spans="2:6" x14ac:dyDescent="0.3">
      <c r="B267" s="97">
        <v>253</v>
      </c>
      <c r="C267" s="35">
        <f t="shared" si="17"/>
        <v>0</v>
      </c>
      <c r="D267" s="35">
        <f t="shared" si="18"/>
        <v>0</v>
      </c>
      <c r="E267" s="35">
        <f t="shared" si="19"/>
        <v>0</v>
      </c>
      <c r="F267" s="35">
        <f t="shared" si="20"/>
        <v>0</v>
      </c>
    </row>
    <row r="268" spans="2:6" x14ac:dyDescent="0.3">
      <c r="B268" s="97">
        <v>254</v>
      </c>
      <c r="C268" s="35">
        <f t="shared" si="17"/>
        <v>0</v>
      </c>
      <c r="D268" s="35">
        <f t="shared" si="18"/>
        <v>0</v>
      </c>
      <c r="E268" s="35">
        <f t="shared" si="19"/>
        <v>0</v>
      </c>
      <c r="F268" s="35">
        <f t="shared" si="20"/>
        <v>0</v>
      </c>
    </row>
    <row r="269" spans="2:6" x14ac:dyDescent="0.3">
      <c r="B269" s="97">
        <v>255</v>
      </c>
      <c r="C269" s="35">
        <f t="shared" si="17"/>
        <v>0</v>
      </c>
      <c r="D269" s="35">
        <f t="shared" si="18"/>
        <v>0</v>
      </c>
      <c r="E269" s="35">
        <f t="shared" si="19"/>
        <v>0</v>
      </c>
      <c r="F269" s="35">
        <f t="shared" si="20"/>
        <v>0</v>
      </c>
    </row>
    <row r="270" spans="2:6" x14ac:dyDescent="0.3">
      <c r="B270" s="97">
        <v>256</v>
      </c>
      <c r="C270" s="35">
        <f t="shared" si="17"/>
        <v>0</v>
      </c>
      <c r="D270" s="35">
        <f t="shared" si="18"/>
        <v>0</v>
      </c>
      <c r="E270" s="35">
        <f t="shared" si="19"/>
        <v>0</v>
      </c>
      <c r="F270" s="35">
        <f t="shared" si="20"/>
        <v>0</v>
      </c>
    </row>
    <row r="271" spans="2:6" x14ac:dyDescent="0.3">
      <c r="B271" s="97">
        <v>257</v>
      </c>
      <c r="C271" s="35">
        <f t="shared" si="17"/>
        <v>0</v>
      </c>
      <c r="D271" s="35">
        <f t="shared" si="18"/>
        <v>0</v>
      </c>
      <c r="E271" s="35">
        <f t="shared" si="19"/>
        <v>0</v>
      </c>
      <c r="F271" s="35">
        <f t="shared" si="20"/>
        <v>0</v>
      </c>
    </row>
    <row r="272" spans="2:6" x14ac:dyDescent="0.3">
      <c r="B272" s="97">
        <v>258</v>
      </c>
      <c r="C272" s="35">
        <f t="shared" si="17"/>
        <v>0</v>
      </c>
      <c r="D272" s="35">
        <f t="shared" si="18"/>
        <v>0</v>
      </c>
      <c r="E272" s="35">
        <f t="shared" si="19"/>
        <v>0</v>
      </c>
      <c r="F272" s="35">
        <f t="shared" si="20"/>
        <v>0</v>
      </c>
    </row>
    <row r="273" spans="2:6" x14ac:dyDescent="0.3">
      <c r="B273" s="97">
        <v>259</v>
      </c>
      <c r="C273" s="35">
        <f t="shared" si="17"/>
        <v>0</v>
      </c>
      <c r="D273" s="35">
        <f t="shared" si="18"/>
        <v>0</v>
      </c>
      <c r="E273" s="35">
        <f t="shared" si="19"/>
        <v>0</v>
      </c>
      <c r="F273" s="35">
        <f t="shared" si="20"/>
        <v>0</v>
      </c>
    </row>
    <row r="274" spans="2:6" x14ac:dyDescent="0.3">
      <c r="B274" s="97">
        <v>260</v>
      </c>
      <c r="C274" s="35">
        <f t="shared" si="17"/>
        <v>0</v>
      </c>
      <c r="D274" s="35">
        <f t="shared" si="18"/>
        <v>0</v>
      </c>
      <c r="E274" s="35">
        <f t="shared" si="19"/>
        <v>0</v>
      </c>
      <c r="F274" s="35">
        <f t="shared" si="20"/>
        <v>0</v>
      </c>
    </row>
    <row r="275" spans="2:6" x14ac:dyDescent="0.3">
      <c r="B275" s="97">
        <v>261</v>
      </c>
      <c r="C275" s="35">
        <f t="shared" si="17"/>
        <v>0</v>
      </c>
      <c r="D275" s="35">
        <f t="shared" si="18"/>
        <v>0</v>
      </c>
      <c r="E275" s="35">
        <f t="shared" si="19"/>
        <v>0</v>
      </c>
      <c r="F275" s="35">
        <f t="shared" si="20"/>
        <v>0</v>
      </c>
    </row>
    <row r="276" spans="2:6" x14ac:dyDescent="0.3">
      <c r="B276" s="97">
        <v>262</v>
      </c>
      <c r="C276" s="35">
        <f t="shared" si="17"/>
        <v>0</v>
      </c>
      <c r="D276" s="35">
        <f t="shared" si="18"/>
        <v>0</v>
      </c>
      <c r="E276" s="35">
        <f t="shared" si="19"/>
        <v>0</v>
      </c>
      <c r="F276" s="35">
        <f t="shared" si="20"/>
        <v>0</v>
      </c>
    </row>
    <row r="277" spans="2:6" x14ac:dyDescent="0.3">
      <c r="B277" s="97">
        <v>263</v>
      </c>
      <c r="C277" s="35">
        <f t="shared" si="17"/>
        <v>0</v>
      </c>
      <c r="D277" s="35">
        <f t="shared" si="18"/>
        <v>0</v>
      </c>
      <c r="E277" s="35">
        <f t="shared" si="19"/>
        <v>0</v>
      </c>
      <c r="F277" s="35">
        <f t="shared" si="20"/>
        <v>0</v>
      </c>
    </row>
    <row r="278" spans="2:6" x14ac:dyDescent="0.3">
      <c r="B278" s="97">
        <v>264</v>
      </c>
      <c r="C278" s="35">
        <f t="shared" si="17"/>
        <v>0</v>
      </c>
      <c r="D278" s="35">
        <f t="shared" si="18"/>
        <v>0</v>
      </c>
      <c r="E278" s="35">
        <f t="shared" si="19"/>
        <v>0</v>
      </c>
      <c r="F278" s="35">
        <f t="shared" si="20"/>
        <v>0</v>
      </c>
    </row>
    <row r="279" spans="2:6" x14ac:dyDescent="0.3">
      <c r="B279" s="97">
        <v>265</v>
      </c>
      <c r="C279" s="35">
        <f t="shared" si="17"/>
        <v>0</v>
      </c>
      <c r="D279" s="35">
        <f t="shared" si="18"/>
        <v>0</v>
      </c>
      <c r="E279" s="35">
        <f t="shared" si="19"/>
        <v>0</v>
      </c>
      <c r="F279" s="35">
        <f t="shared" si="20"/>
        <v>0</v>
      </c>
    </row>
    <row r="280" spans="2:6" x14ac:dyDescent="0.3">
      <c r="B280" s="97">
        <v>266</v>
      </c>
      <c r="C280" s="35">
        <f t="shared" si="17"/>
        <v>0</v>
      </c>
      <c r="D280" s="35">
        <f t="shared" si="18"/>
        <v>0</v>
      </c>
      <c r="E280" s="35">
        <f t="shared" si="19"/>
        <v>0</v>
      </c>
      <c r="F280" s="35">
        <f t="shared" si="20"/>
        <v>0</v>
      </c>
    </row>
    <row r="281" spans="2:6" x14ac:dyDescent="0.3">
      <c r="B281" s="97">
        <v>267</v>
      </c>
      <c r="C281" s="35">
        <f t="shared" si="17"/>
        <v>0</v>
      </c>
      <c r="D281" s="35">
        <f t="shared" si="18"/>
        <v>0</v>
      </c>
      <c r="E281" s="35">
        <f t="shared" si="19"/>
        <v>0</v>
      </c>
      <c r="F281" s="35">
        <f t="shared" si="20"/>
        <v>0</v>
      </c>
    </row>
    <row r="282" spans="2:6" x14ac:dyDescent="0.3">
      <c r="B282" s="97">
        <v>268</v>
      </c>
      <c r="C282" s="35">
        <f t="shared" si="17"/>
        <v>0</v>
      </c>
      <c r="D282" s="35">
        <f t="shared" si="18"/>
        <v>0</v>
      </c>
      <c r="E282" s="35">
        <f t="shared" si="19"/>
        <v>0</v>
      </c>
      <c r="F282" s="35">
        <f t="shared" si="20"/>
        <v>0</v>
      </c>
    </row>
    <row r="283" spans="2:6" x14ac:dyDescent="0.3">
      <c r="B283" s="97">
        <v>269</v>
      </c>
      <c r="C283" s="35">
        <f t="shared" si="17"/>
        <v>0</v>
      </c>
      <c r="D283" s="35">
        <f t="shared" si="18"/>
        <v>0</v>
      </c>
      <c r="E283" s="35">
        <f t="shared" si="19"/>
        <v>0</v>
      </c>
      <c r="F283" s="35">
        <f t="shared" si="20"/>
        <v>0</v>
      </c>
    </row>
    <row r="284" spans="2:6" x14ac:dyDescent="0.3">
      <c r="B284" s="97">
        <v>270</v>
      </c>
      <c r="C284" s="35">
        <f t="shared" si="17"/>
        <v>0</v>
      </c>
      <c r="D284" s="35">
        <f t="shared" si="18"/>
        <v>0</v>
      </c>
      <c r="E284" s="35">
        <f t="shared" si="19"/>
        <v>0</v>
      </c>
      <c r="F284" s="35">
        <f t="shared" si="20"/>
        <v>0</v>
      </c>
    </row>
    <row r="285" spans="2:6" x14ac:dyDescent="0.3">
      <c r="B285" s="97">
        <v>271</v>
      </c>
      <c r="C285" s="35">
        <f t="shared" si="17"/>
        <v>0</v>
      </c>
      <c r="D285" s="35">
        <f t="shared" si="18"/>
        <v>0</v>
      </c>
      <c r="E285" s="35">
        <f t="shared" si="19"/>
        <v>0</v>
      </c>
      <c r="F285" s="35">
        <f t="shared" si="20"/>
        <v>0</v>
      </c>
    </row>
    <row r="286" spans="2:6" x14ac:dyDescent="0.3">
      <c r="B286" s="97">
        <v>272</v>
      </c>
      <c r="C286" s="35">
        <f t="shared" si="17"/>
        <v>0</v>
      </c>
      <c r="D286" s="35">
        <f t="shared" si="18"/>
        <v>0</v>
      </c>
      <c r="E286" s="35">
        <f t="shared" si="19"/>
        <v>0</v>
      </c>
      <c r="F286" s="35">
        <f t="shared" si="20"/>
        <v>0</v>
      </c>
    </row>
    <row r="287" spans="2:6" x14ac:dyDescent="0.3">
      <c r="B287" s="97">
        <v>273</v>
      </c>
      <c r="C287" s="35">
        <f t="shared" si="17"/>
        <v>0</v>
      </c>
      <c r="D287" s="35">
        <f t="shared" si="18"/>
        <v>0</v>
      </c>
      <c r="E287" s="35">
        <f t="shared" si="19"/>
        <v>0</v>
      </c>
      <c r="F287" s="35">
        <f t="shared" si="20"/>
        <v>0</v>
      </c>
    </row>
    <row r="288" spans="2:6" x14ac:dyDescent="0.3">
      <c r="B288" s="97">
        <v>274</v>
      </c>
      <c r="C288" s="35">
        <f t="shared" si="17"/>
        <v>0</v>
      </c>
      <c r="D288" s="35">
        <f t="shared" si="18"/>
        <v>0</v>
      </c>
      <c r="E288" s="35">
        <f t="shared" si="19"/>
        <v>0</v>
      </c>
      <c r="F288" s="35">
        <f t="shared" si="20"/>
        <v>0</v>
      </c>
    </row>
    <row r="289" spans="2:6" x14ac:dyDescent="0.3">
      <c r="B289" s="97">
        <v>275</v>
      </c>
      <c r="C289" s="35">
        <f t="shared" si="17"/>
        <v>0</v>
      </c>
      <c r="D289" s="35">
        <f t="shared" si="18"/>
        <v>0</v>
      </c>
      <c r="E289" s="35">
        <f t="shared" si="19"/>
        <v>0</v>
      </c>
      <c r="F289" s="35">
        <f t="shared" si="20"/>
        <v>0</v>
      </c>
    </row>
    <row r="290" spans="2:6" x14ac:dyDescent="0.3">
      <c r="B290" s="97">
        <v>276</v>
      </c>
      <c r="C290" s="35">
        <f t="shared" si="17"/>
        <v>0</v>
      </c>
      <c r="D290" s="35">
        <f t="shared" si="18"/>
        <v>0</v>
      </c>
      <c r="E290" s="35">
        <f t="shared" si="19"/>
        <v>0</v>
      </c>
      <c r="F290" s="35">
        <f t="shared" si="20"/>
        <v>0</v>
      </c>
    </row>
    <row r="291" spans="2:6" x14ac:dyDescent="0.3">
      <c r="B291" s="97">
        <v>277</v>
      </c>
      <c r="C291" s="35">
        <f t="shared" si="17"/>
        <v>0</v>
      </c>
      <c r="D291" s="35">
        <f t="shared" si="18"/>
        <v>0</v>
      </c>
      <c r="E291" s="35">
        <f t="shared" si="19"/>
        <v>0</v>
      </c>
      <c r="F291" s="35">
        <f t="shared" si="20"/>
        <v>0</v>
      </c>
    </row>
    <row r="292" spans="2:6" x14ac:dyDescent="0.3">
      <c r="B292" s="97">
        <v>278</v>
      </c>
      <c r="C292" s="35">
        <f t="shared" si="17"/>
        <v>0</v>
      </c>
      <c r="D292" s="35">
        <f t="shared" si="18"/>
        <v>0</v>
      </c>
      <c r="E292" s="35">
        <f t="shared" si="19"/>
        <v>0</v>
      </c>
      <c r="F292" s="35">
        <f t="shared" si="20"/>
        <v>0</v>
      </c>
    </row>
    <row r="293" spans="2:6" x14ac:dyDescent="0.3">
      <c r="B293" s="97">
        <v>279</v>
      </c>
      <c r="C293" s="35">
        <f t="shared" si="17"/>
        <v>0</v>
      </c>
      <c r="D293" s="35">
        <f t="shared" si="18"/>
        <v>0</v>
      </c>
      <c r="E293" s="35">
        <f t="shared" si="19"/>
        <v>0</v>
      </c>
      <c r="F293" s="35">
        <f t="shared" si="20"/>
        <v>0</v>
      </c>
    </row>
    <row r="294" spans="2:6" x14ac:dyDescent="0.3">
      <c r="B294" s="97">
        <v>280</v>
      </c>
      <c r="C294" s="35">
        <f t="shared" si="17"/>
        <v>0</v>
      </c>
      <c r="D294" s="35">
        <f t="shared" si="18"/>
        <v>0</v>
      </c>
      <c r="E294" s="35">
        <f t="shared" si="19"/>
        <v>0</v>
      </c>
      <c r="F294" s="35">
        <f t="shared" si="20"/>
        <v>0</v>
      </c>
    </row>
    <row r="295" spans="2:6" x14ac:dyDescent="0.3">
      <c r="B295" s="97">
        <v>281</v>
      </c>
      <c r="C295" s="35">
        <f t="shared" si="17"/>
        <v>0</v>
      </c>
      <c r="D295" s="35">
        <f t="shared" si="18"/>
        <v>0</v>
      </c>
      <c r="E295" s="35">
        <f t="shared" si="19"/>
        <v>0</v>
      </c>
      <c r="F295" s="35">
        <f t="shared" si="20"/>
        <v>0</v>
      </c>
    </row>
    <row r="296" spans="2:6" x14ac:dyDescent="0.3">
      <c r="B296" s="97">
        <v>282</v>
      </c>
      <c r="C296" s="35">
        <f t="shared" si="17"/>
        <v>0</v>
      </c>
      <c r="D296" s="35">
        <f t="shared" si="18"/>
        <v>0</v>
      </c>
      <c r="E296" s="35">
        <f t="shared" si="19"/>
        <v>0</v>
      </c>
      <c r="F296" s="35">
        <f t="shared" si="20"/>
        <v>0</v>
      </c>
    </row>
    <row r="297" spans="2:6" x14ac:dyDescent="0.3">
      <c r="B297" s="97">
        <v>283</v>
      </c>
      <c r="C297" s="35">
        <f t="shared" si="17"/>
        <v>0</v>
      </c>
      <c r="D297" s="35">
        <f t="shared" si="18"/>
        <v>0</v>
      </c>
      <c r="E297" s="35">
        <f t="shared" si="19"/>
        <v>0</v>
      </c>
      <c r="F297" s="35">
        <f t="shared" si="20"/>
        <v>0</v>
      </c>
    </row>
    <row r="298" spans="2:6" x14ac:dyDescent="0.3">
      <c r="B298" s="97">
        <v>284</v>
      </c>
      <c r="C298" s="35">
        <f t="shared" si="17"/>
        <v>0</v>
      </c>
      <c r="D298" s="35">
        <f t="shared" si="18"/>
        <v>0</v>
      </c>
      <c r="E298" s="35">
        <f t="shared" si="19"/>
        <v>0</v>
      </c>
      <c r="F298" s="35">
        <f t="shared" si="20"/>
        <v>0</v>
      </c>
    </row>
    <row r="299" spans="2:6" x14ac:dyDescent="0.3">
      <c r="B299" s="97">
        <v>285</v>
      </c>
      <c r="C299" s="35">
        <f t="shared" si="17"/>
        <v>0</v>
      </c>
      <c r="D299" s="35">
        <f t="shared" si="18"/>
        <v>0</v>
      </c>
      <c r="E299" s="35">
        <f t="shared" si="19"/>
        <v>0</v>
      </c>
      <c r="F299" s="35">
        <f t="shared" si="20"/>
        <v>0</v>
      </c>
    </row>
    <row r="300" spans="2:6" x14ac:dyDescent="0.3">
      <c r="B300" s="97">
        <v>286</v>
      </c>
      <c r="C300" s="35">
        <f t="shared" si="17"/>
        <v>0</v>
      </c>
      <c r="D300" s="35">
        <f t="shared" si="18"/>
        <v>0</v>
      </c>
      <c r="E300" s="35">
        <f t="shared" si="19"/>
        <v>0</v>
      </c>
      <c r="F300" s="35">
        <f t="shared" si="20"/>
        <v>0</v>
      </c>
    </row>
    <row r="301" spans="2:6" x14ac:dyDescent="0.3">
      <c r="B301" s="97">
        <v>287</v>
      </c>
      <c r="C301" s="35">
        <f t="shared" si="17"/>
        <v>0</v>
      </c>
      <c r="D301" s="35">
        <f t="shared" si="18"/>
        <v>0</v>
      </c>
      <c r="E301" s="35">
        <f t="shared" si="19"/>
        <v>0</v>
      </c>
      <c r="F301" s="35">
        <f t="shared" si="20"/>
        <v>0</v>
      </c>
    </row>
    <row r="302" spans="2:6" x14ac:dyDescent="0.3">
      <c r="B302" s="97">
        <v>288</v>
      </c>
      <c r="C302" s="35">
        <f t="shared" si="17"/>
        <v>0</v>
      </c>
      <c r="D302" s="35">
        <f t="shared" si="18"/>
        <v>0</v>
      </c>
      <c r="E302" s="35">
        <f t="shared" si="19"/>
        <v>0</v>
      </c>
      <c r="F302" s="35">
        <f t="shared" si="20"/>
        <v>0</v>
      </c>
    </row>
    <row r="303" spans="2:6" x14ac:dyDescent="0.3">
      <c r="B303" s="97">
        <v>289</v>
      </c>
      <c r="C303" s="35">
        <f t="shared" si="17"/>
        <v>0</v>
      </c>
      <c r="D303" s="35">
        <f t="shared" si="18"/>
        <v>0</v>
      </c>
      <c r="E303" s="35">
        <f t="shared" si="19"/>
        <v>0</v>
      </c>
      <c r="F303" s="35">
        <f t="shared" si="20"/>
        <v>0</v>
      </c>
    </row>
    <row r="304" spans="2:6" x14ac:dyDescent="0.3">
      <c r="B304" s="97">
        <v>290</v>
      </c>
      <c r="C304" s="35">
        <f t="shared" si="17"/>
        <v>0</v>
      </c>
      <c r="D304" s="35">
        <f t="shared" si="18"/>
        <v>0</v>
      </c>
      <c r="E304" s="35">
        <f t="shared" si="19"/>
        <v>0</v>
      </c>
      <c r="F304" s="35">
        <f t="shared" si="20"/>
        <v>0</v>
      </c>
    </row>
    <row r="305" spans="2:6" x14ac:dyDescent="0.3">
      <c r="B305" s="97">
        <v>291</v>
      </c>
      <c r="C305" s="35">
        <f t="shared" si="17"/>
        <v>0</v>
      </c>
      <c r="D305" s="35">
        <f t="shared" si="18"/>
        <v>0</v>
      </c>
      <c r="E305" s="35">
        <f t="shared" si="19"/>
        <v>0</v>
      </c>
      <c r="F305" s="35">
        <f t="shared" si="20"/>
        <v>0</v>
      </c>
    </row>
    <row r="306" spans="2:6" x14ac:dyDescent="0.3">
      <c r="B306" s="97">
        <v>292</v>
      </c>
      <c r="C306" s="35">
        <f t="shared" si="17"/>
        <v>0</v>
      </c>
      <c r="D306" s="35">
        <f t="shared" si="18"/>
        <v>0</v>
      </c>
      <c r="E306" s="35">
        <f t="shared" si="19"/>
        <v>0</v>
      </c>
      <c r="F306" s="35">
        <f t="shared" si="20"/>
        <v>0</v>
      </c>
    </row>
    <row r="307" spans="2:6" x14ac:dyDescent="0.3">
      <c r="B307" s="97">
        <v>293</v>
      </c>
      <c r="C307" s="35">
        <f t="shared" si="17"/>
        <v>0</v>
      </c>
      <c r="D307" s="35">
        <f t="shared" si="18"/>
        <v>0</v>
      </c>
      <c r="E307" s="35">
        <f t="shared" si="19"/>
        <v>0</v>
      </c>
      <c r="F307" s="35">
        <f t="shared" si="20"/>
        <v>0</v>
      </c>
    </row>
    <row r="308" spans="2:6" x14ac:dyDescent="0.3">
      <c r="B308" s="97">
        <v>294</v>
      </c>
      <c r="C308" s="35">
        <f t="shared" si="17"/>
        <v>0</v>
      </c>
      <c r="D308" s="35">
        <f t="shared" si="18"/>
        <v>0</v>
      </c>
      <c r="E308" s="35">
        <f t="shared" si="19"/>
        <v>0</v>
      </c>
      <c r="F308" s="35">
        <f t="shared" si="20"/>
        <v>0</v>
      </c>
    </row>
    <row r="309" spans="2:6" x14ac:dyDescent="0.3">
      <c r="B309" s="97">
        <v>295</v>
      </c>
      <c r="C309" s="35">
        <f t="shared" si="17"/>
        <v>0</v>
      </c>
      <c r="D309" s="35">
        <f t="shared" si="18"/>
        <v>0</v>
      </c>
      <c r="E309" s="35">
        <f t="shared" si="19"/>
        <v>0</v>
      </c>
      <c r="F309" s="35">
        <f t="shared" si="20"/>
        <v>0</v>
      </c>
    </row>
    <row r="310" spans="2:6" x14ac:dyDescent="0.3">
      <c r="B310" s="97">
        <v>296</v>
      </c>
      <c r="C310" s="35">
        <f t="shared" si="17"/>
        <v>0</v>
      </c>
      <c r="D310" s="35">
        <f t="shared" si="18"/>
        <v>0</v>
      </c>
      <c r="E310" s="35">
        <f t="shared" si="19"/>
        <v>0</v>
      </c>
      <c r="F310" s="35">
        <f t="shared" si="20"/>
        <v>0</v>
      </c>
    </row>
    <row r="311" spans="2:6" x14ac:dyDescent="0.3">
      <c r="B311" s="97">
        <v>297</v>
      </c>
      <c r="C311" s="35">
        <f t="shared" si="17"/>
        <v>0</v>
      </c>
      <c r="D311" s="35">
        <f t="shared" si="18"/>
        <v>0</v>
      </c>
      <c r="E311" s="35">
        <f t="shared" si="19"/>
        <v>0</v>
      </c>
      <c r="F311" s="35">
        <f t="shared" si="20"/>
        <v>0</v>
      </c>
    </row>
    <row r="312" spans="2:6" x14ac:dyDescent="0.3">
      <c r="B312" s="97">
        <v>298</v>
      </c>
      <c r="C312" s="35">
        <f t="shared" si="17"/>
        <v>0</v>
      </c>
      <c r="D312" s="35">
        <f t="shared" si="18"/>
        <v>0</v>
      </c>
      <c r="E312" s="35">
        <f t="shared" si="19"/>
        <v>0</v>
      </c>
      <c r="F312" s="35">
        <f t="shared" si="20"/>
        <v>0</v>
      </c>
    </row>
    <row r="313" spans="2:6" x14ac:dyDescent="0.3">
      <c r="B313" s="97">
        <v>299</v>
      </c>
      <c r="C313" s="35">
        <f t="shared" si="17"/>
        <v>0</v>
      </c>
      <c r="D313" s="35">
        <f t="shared" si="18"/>
        <v>0</v>
      </c>
      <c r="E313" s="35">
        <f t="shared" si="19"/>
        <v>0</v>
      </c>
      <c r="F313" s="35">
        <f t="shared" si="20"/>
        <v>0</v>
      </c>
    </row>
    <row r="314" spans="2:6" x14ac:dyDescent="0.3">
      <c r="B314" s="97">
        <v>300</v>
      </c>
      <c r="C314" s="35">
        <f t="shared" si="17"/>
        <v>0</v>
      </c>
      <c r="D314" s="35">
        <f t="shared" si="18"/>
        <v>0</v>
      </c>
      <c r="E314" s="35">
        <f t="shared" si="19"/>
        <v>0</v>
      </c>
      <c r="F314" s="35">
        <f t="shared" si="20"/>
        <v>0</v>
      </c>
    </row>
    <row r="315" spans="2:6" x14ac:dyDescent="0.3">
      <c r="B315" s="97">
        <v>301</v>
      </c>
      <c r="C315" s="35">
        <f t="shared" si="17"/>
        <v>0</v>
      </c>
      <c r="D315" s="35">
        <f t="shared" si="18"/>
        <v>0</v>
      </c>
      <c r="E315" s="35">
        <f t="shared" si="19"/>
        <v>0</v>
      </c>
      <c r="F315" s="35">
        <f t="shared" si="20"/>
        <v>0</v>
      </c>
    </row>
    <row r="316" spans="2:6" x14ac:dyDescent="0.3">
      <c r="B316" s="97">
        <v>302</v>
      </c>
      <c r="C316" s="35">
        <f t="shared" si="17"/>
        <v>0</v>
      </c>
      <c r="D316" s="35">
        <f t="shared" si="18"/>
        <v>0</v>
      </c>
      <c r="E316" s="35">
        <f t="shared" si="19"/>
        <v>0</v>
      </c>
      <c r="F316" s="35">
        <f t="shared" si="20"/>
        <v>0</v>
      </c>
    </row>
    <row r="317" spans="2:6" x14ac:dyDescent="0.3">
      <c r="B317" s="97">
        <v>303</v>
      </c>
      <c r="C317" s="35">
        <f t="shared" si="17"/>
        <v>0</v>
      </c>
      <c r="D317" s="35">
        <f t="shared" si="18"/>
        <v>0</v>
      </c>
      <c r="E317" s="35">
        <f t="shared" si="19"/>
        <v>0</v>
      </c>
      <c r="F317" s="35">
        <f t="shared" si="20"/>
        <v>0</v>
      </c>
    </row>
    <row r="318" spans="2:6" x14ac:dyDescent="0.3">
      <c r="B318" s="97">
        <v>304</v>
      </c>
      <c r="C318" s="35">
        <f t="shared" si="17"/>
        <v>0</v>
      </c>
      <c r="D318" s="35">
        <f t="shared" si="18"/>
        <v>0</v>
      </c>
      <c r="E318" s="35">
        <f t="shared" si="19"/>
        <v>0</v>
      </c>
      <c r="F318" s="35">
        <f t="shared" si="20"/>
        <v>0</v>
      </c>
    </row>
    <row r="319" spans="2:6" x14ac:dyDescent="0.3">
      <c r="B319" s="97">
        <v>305</v>
      </c>
      <c r="C319" s="35">
        <f t="shared" si="17"/>
        <v>0</v>
      </c>
      <c r="D319" s="35">
        <f t="shared" si="18"/>
        <v>0</v>
      </c>
      <c r="E319" s="35">
        <f t="shared" si="19"/>
        <v>0</v>
      </c>
      <c r="F319" s="35">
        <f t="shared" si="20"/>
        <v>0</v>
      </c>
    </row>
    <row r="320" spans="2:6" x14ac:dyDescent="0.3">
      <c r="B320" s="97">
        <v>306</v>
      </c>
      <c r="C320" s="35">
        <f t="shared" si="17"/>
        <v>0</v>
      </c>
      <c r="D320" s="35">
        <f t="shared" si="18"/>
        <v>0</v>
      </c>
      <c r="E320" s="35">
        <f t="shared" si="19"/>
        <v>0</v>
      </c>
      <c r="F320" s="35">
        <f t="shared" si="20"/>
        <v>0</v>
      </c>
    </row>
    <row r="321" spans="2:6" x14ac:dyDescent="0.3">
      <c r="B321" s="97">
        <v>307</v>
      </c>
      <c r="C321" s="35">
        <f t="shared" si="17"/>
        <v>0</v>
      </c>
      <c r="D321" s="35">
        <f t="shared" si="18"/>
        <v>0</v>
      </c>
      <c r="E321" s="35">
        <f t="shared" si="19"/>
        <v>0</v>
      </c>
      <c r="F321" s="35">
        <f t="shared" si="20"/>
        <v>0</v>
      </c>
    </row>
    <row r="322" spans="2:6" x14ac:dyDescent="0.3">
      <c r="B322" s="97">
        <v>308</v>
      </c>
      <c r="C322" s="35">
        <f t="shared" si="17"/>
        <v>0</v>
      </c>
      <c r="D322" s="35">
        <f t="shared" si="18"/>
        <v>0</v>
      </c>
      <c r="E322" s="35">
        <f t="shared" si="19"/>
        <v>0</v>
      </c>
      <c r="F322" s="35">
        <f t="shared" si="20"/>
        <v>0</v>
      </c>
    </row>
    <row r="323" spans="2:6" x14ac:dyDescent="0.3">
      <c r="B323" s="97">
        <v>309</v>
      </c>
      <c r="C323" s="35">
        <f t="shared" si="17"/>
        <v>0</v>
      </c>
      <c r="D323" s="35">
        <f t="shared" si="18"/>
        <v>0</v>
      </c>
      <c r="E323" s="35">
        <f t="shared" si="19"/>
        <v>0</v>
      </c>
      <c r="F323" s="35">
        <f t="shared" si="20"/>
        <v>0</v>
      </c>
    </row>
    <row r="324" spans="2:6" x14ac:dyDescent="0.3">
      <c r="B324" s="97">
        <v>310</v>
      </c>
      <c r="C324" s="35">
        <f t="shared" si="17"/>
        <v>0</v>
      </c>
      <c r="D324" s="35">
        <f t="shared" si="18"/>
        <v>0</v>
      </c>
      <c r="E324" s="35">
        <f t="shared" si="19"/>
        <v>0</v>
      </c>
      <c r="F324" s="35">
        <f t="shared" si="20"/>
        <v>0</v>
      </c>
    </row>
    <row r="325" spans="2:6" x14ac:dyDescent="0.3">
      <c r="B325" s="97">
        <v>311</v>
      </c>
      <c r="C325" s="35">
        <f t="shared" si="17"/>
        <v>0</v>
      </c>
      <c r="D325" s="35">
        <f t="shared" si="18"/>
        <v>0</v>
      </c>
      <c r="E325" s="35">
        <f t="shared" si="19"/>
        <v>0</v>
      </c>
      <c r="F325" s="35">
        <f t="shared" si="20"/>
        <v>0</v>
      </c>
    </row>
    <row r="326" spans="2:6" x14ac:dyDescent="0.3">
      <c r="B326" s="97">
        <v>312</v>
      </c>
      <c r="C326" s="35">
        <f t="shared" si="17"/>
        <v>0</v>
      </c>
      <c r="D326" s="35">
        <f t="shared" si="18"/>
        <v>0</v>
      </c>
      <c r="E326" s="35">
        <f t="shared" si="19"/>
        <v>0</v>
      </c>
      <c r="F326" s="35">
        <f t="shared" si="20"/>
        <v>0</v>
      </c>
    </row>
    <row r="327" spans="2:6" x14ac:dyDescent="0.3">
      <c r="B327" s="97">
        <v>313</v>
      </c>
      <c r="C327" s="35">
        <f t="shared" ref="C327:C390" si="21">IF(B327&gt;$C$10,,C326)</f>
        <v>0</v>
      </c>
      <c r="D327" s="35">
        <f t="shared" ref="D327:D390" si="22">IF(B327&gt;$C$10,,F326+C327)</f>
        <v>0</v>
      </c>
      <c r="E327" s="35">
        <f t="shared" ref="E327:E390" si="23">IF(B327&gt;$C$10,,D327*$C$6)</f>
        <v>0</v>
      </c>
      <c r="F327" s="35">
        <f t="shared" ref="F327:F390" si="24">IF(B327&gt;$C$10,,D327+E327)</f>
        <v>0</v>
      </c>
    </row>
    <row r="328" spans="2:6" x14ac:dyDescent="0.3">
      <c r="B328" s="97">
        <v>314</v>
      </c>
      <c r="C328" s="35">
        <f t="shared" si="21"/>
        <v>0</v>
      </c>
      <c r="D328" s="35">
        <f t="shared" si="22"/>
        <v>0</v>
      </c>
      <c r="E328" s="35">
        <f t="shared" si="23"/>
        <v>0</v>
      </c>
      <c r="F328" s="35">
        <f t="shared" si="24"/>
        <v>0</v>
      </c>
    </row>
    <row r="329" spans="2:6" x14ac:dyDescent="0.3">
      <c r="B329" s="97">
        <v>315</v>
      </c>
      <c r="C329" s="35">
        <f t="shared" si="21"/>
        <v>0</v>
      </c>
      <c r="D329" s="35">
        <f t="shared" si="22"/>
        <v>0</v>
      </c>
      <c r="E329" s="35">
        <f t="shared" si="23"/>
        <v>0</v>
      </c>
      <c r="F329" s="35">
        <f t="shared" si="24"/>
        <v>0</v>
      </c>
    </row>
    <row r="330" spans="2:6" x14ac:dyDescent="0.3">
      <c r="B330" s="97">
        <v>316</v>
      </c>
      <c r="C330" s="35">
        <f t="shared" si="21"/>
        <v>0</v>
      </c>
      <c r="D330" s="35">
        <f t="shared" si="22"/>
        <v>0</v>
      </c>
      <c r="E330" s="35">
        <f t="shared" si="23"/>
        <v>0</v>
      </c>
      <c r="F330" s="35">
        <f t="shared" si="24"/>
        <v>0</v>
      </c>
    </row>
    <row r="331" spans="2:6" x14ac:dyDescent="0.3">
      <c r="B331" s="97">
        <v>317</v>
      </c>
      <c r="C331" s="35">
        <f t="shared" si="21"/>
        <v>0</v>
      </c>
      <c r="D331" s="35">
        <f t="shared" si="22"/>
        <v>0</v>
      </c>
      <c r="E331" s="35">
        <f t="shared" si="23"/>
        <v>0</v>
      </c>
      <c r="F331" s="35">
        <f t="shared" si="24"/>
        <v>0</v>
      </c>
    </row>
    <row r="332" spans="2:6" x14ac:dyDescent="0.3">
      <c r="B332" s="97">
        <v>318</v>
      </c>
      <c r="C332" s="35">
        <f t="shared" si="21"/>
        <v>0</v>
      </c>
      <c r="D332" s="35">
        <f t="shared" si="22"/>
        <v>0</v>
      </c>
      <c r="E332" s="35">
        <f t="shared" si="23"/>
        <v>0</v>
      </c>
      <c r="F332" s="35">
        <f t="shared" si="24"/>
        <v>0</v>
      </c>
    </row>
    <row r="333" spans="2:6" x14ac:dyDescent="0.3">
      <c r="B333" s="97">
        <v>319</v>
      </c>
      <c r="C333" s="35">
        <f t="shared" si="21"/>
        <v>0</v>
      </c>
      <c r="D333" s="35">
        <f t="shared" si="22"/>
        <v>0</v>
      </c>
      <c r="E333" s="35">
        <f t="shared" si="23"/>
        <v>0</v>
      </c>
      <c r="F333" s="35">
        <f t="shared" si="24"/>
        <v>0</v>
      </c>
    </row>
    <row r="334" spans="2:6" x14ac:dyDescent="0.3">
      <c r="B334" s="97">
        <v>320</v>
      </c>
      <c r="C334" s="35">
        <f t="shared" si="21"/>
        <v>0</v>
      </c>
      <c r="D334" s="35">
        <f t="shared" si="22"/>
        <v>0</v>
      </c>
      <c r="E334" s="35">
        <f t="shared" si="23"/>
        <v>0</v>
      </c>
      <c r="F334" s="35">
        <f t="shared" si="24"/>
        <v>0</v>
      </c>
    </row>
    <row r="335" spans="2:6" x14ac:dyDescent="0.3">
      <c r="B335" s="97">
        <v>321</v>
      </c>
      <c r="C335" s="35">
        <f t="shared" si="21"/>
        <v>0</v>
      </c>
      <c r="D335" s="35">
        <f t="shared" si="22"/>
        <v>0</v>
      </c>
      <c r="E335" s="35">
        <f t="shared" si="23"/>
        <v>0</v>
      </c>
      <c r="F335" s="35">
        <f t="shared" si="24"/>
        <v>0</v>
      </c>
    </row>
    <row r="336" spans="2:6" x14ac:dyDescent="0.3">
      <c r="B336" s="97">
        <v>322</v>
      </c>
      <c r="C336" s="35">
        <f t="shared" si="21"/>
        <v>0</v>
      </c>
      <c r="D336" s="35">
        <f t="shared" si="22"/>
        <v>0</v>
      </c>
      <c r="E336" s="35">
        <f t="shared" si="23"/>
        <v>0</v>
      </c>
      <c r="F336" s="35">
        <f t="shared" si="24"/>
        <v>0</v>
      </c>
    </row>
    <row r="337" spans="2:6" x14ac:dyDescent="0.3">
      <c r="B337" s="97">
        <v>323</v>
      </c>
      <c r="C337" s="35">
        <f t="shared" si="21"/>
        <v>0</v>
      </c>
      <c r="D337" s="35">
        <f t="shared" si="22"/>
        <v>0</v>
      </c>
      <c r="E337" s="35">
        <f t="shared" si="23"/>
        <v>0</v>
      </c>
      <c r="F337" s="35">
        <f t="shared" si="24"/>
        <v>0</v>
      </c>
    </row>
    <row r="338" spans="2:6" x14ac:dyDescent="0.3">
      <c r="B338" s="97">
        <v>324</v>
      </c>
      <c r="C338" s="35">
        <f t="shared" si="21"/>
        <v>0</v>
      </c>
      <c r="D338" s="35">
        <f t="shared" si="22"/>
        <v>0</v>
      </c>
      <c r="E338" s="35">
        <f t="shared" si="23"/>
        <v>0</v>
      </c>
      <c r="F338" s="35">
        <f t="shared" si="24"/>
        <v>0</v>
      </c>
    </row>
    <row r="339" spans="2:6" x14ac:dyDescent="0.3">
      <c r="B339" s="97">
        <v>325</v>
      </c>
      <c r="C339" s="35">
        <f t="shared" si="21"/>
        <v>0</v>
      </c>
      <c r="D339" s="35">
        <f t="shared" si="22"/>
        <v>0</v>
      </c>
      <c r="E339" s="35">
        <f t="shared" si="23"/>
        <v>0</v>
      </c>
      <c r="F339" s="35">
        <f t="shared" si="24"/>
        <v>0</v>
      </c>
    </row>
    <row r="340" spans="2:6" x14ac:dyDescent="0.3">
      <c r="B340" s="97">
        <v>326</v>
      </c>
      <c r="C340" s="35">
        <f t="shared" si="21"/>
        <v>0</v>
      </c>
      <c r="D340" s="35">
        <f t="shared" si="22"/>
        <v>0</v>
      </c>
      <c r="E340" s="35">
        <f t="shared" si="23"/>
        <v>0</v>
      </c>
      <c r="F340" s="35">
        <f t="shared" si="24"/>
        <v>0</v>
      </c>
    </row>
    <row r="341" spans="2:6" x14ac:dyDescent="0.3">
      <c r="B341" s="97">
        <v>327</v>
      </c>
      <c r="C341" s="35">
        <f t="shared" si="21"/>
        <v>0</v>
      </c>
      <c r="D341" s="35">
        <f t="shared" si="22"/>
        <v>0</v>
      </c>
      <c r="E341" s="35">
        <f t="shared" si="23"/>
        <v>0</v>
      </c>
      <c r="F341" s="35">
        <f t="shared" si="24"/>
        <v>0</v>
      </c>
    </row>
    <row r="342" spans="2:6" x14ac:dyDescent="0.3">
      <c r="B342" s="97">
        <v>328</v>
      </c>
      <c r="C342" s="35">
        <f t="shared" si="21"/>
        <v>0</v>
      </c>
      <c r="D342" s="35">
        <f t="shared" si="22"/>
        <v>0</v>
      </c>
      <c r="E342" s="35">
        <f t="shared" si="23"/>
        <v>0</v>
      </c>
      <c r="F342" s="35">
        <f t="shared" si="24"/>
        <v>0</v>
      </c>
    </row>
    <row r="343" spans="2:6" x14ac:dyDescent="0.3">
      <c r="B343" s="97">
        <v>329</v>
      </c>
      <c r="C343" s="35">
        <f t="shared" si="21"/>
        <v>0</v>
      </c>
      <c r="D343" s="35">
        <f t="shared" si="22"/>
        <v>0</v>
      </c>
      <c r="E343" s="35">
        <f t="shared" si="23"/>
        <v>0</v>
      </c>
      <c r="F343" s="35">
        <f t="shared" si="24"/>
        <v>0</v>
      </c>
    </row>
    <row r="344" spans="2:6" x14ac:dyDescent="0.3">
      <c r="B344" s="97">
        <v>330</v>
      </c>
      <c r="C344" s="35">
        <f t="shared" si="21"/>
        <v>0</v>
      </c>
      <c r="D344" s="35">
        <f t="shared" si="22"/>
        <v>0</v>
      </c>
      <c r="E344" s="35">
        <f t="shared" si="23"/>
        <v>0</v>
      </c>
      <c r="F344" s="35">
        <f t="shared" si="24"/>
        <v>0</v>
      </c>
    </row>
    <row r="345" spans="2:6" x14ac:dyDescent="0.3">
      <c r="B345" s="97">
        <v>331</v>
      </c>
      <c r="C345" s="35">
        <f t="shared" si="21"/>
        <v>0</v>
      </c>
      <c r="D345" s="35">
        <f t="shared" si="22"/>
        <v>0</v>
      </c>
      <c r="E345" s="35">
        <f t="shared" si="23"/>
        <v>0</v>
      </c>
      <c r="F345" s="35">
        <f t="shared" si="24"/>
        <v>0</v>
      </c>
    </row>
    <row r="346" spans="2:6" x14ac:dyDescent="0.3">
      <c r="B346" s="97">
        <v>332</v>
      </c>
      <c r="C346" s="35">
        <f t="shared" si="21"/>
        <v>0</v>
      </c>
      <c r="D346" s="35">
        <f t="shared" si="22"/>
        <v>0</v>
      </c>
      <c r="E346" s="35">
        <f t="shared" si="23"/>
        <v>0</v>
      </c>
      <c r="F346" s="35">
        <f t="shared" si="24"/>
        <v>0</v>
      </c>
    </row>
    <row r="347" spans="2:6" x14ac:dyDescent="0.3">
      <c r="B347" s="97">
        <v>333</v>
      </c>
      <c r="C347" s="35">
        <f t="shared" si="21"/>
        <v>0</v>
      </c>
      <c r="D347" s="35">
        <f t="shared" si="22"/>
        <v>0</v>
      </c>
      <c r="E347" s="35">
        <f t="shared" si="23"/>
        <v>0</v>
      </c>
      <c r="F347" s="35">
        <f t="shared" si="24"/>
        <v>0</v>
      </c>
    </row>
    <row r="348" spans="2:6" x14ac:dyDescent="0.3">
      <c r="B348" s="97">
        <v>334</v>
      </c>
      <c r="C348" s="35">
        <f t="shared" si="21"/>
        <v>0</v>
      </c>
      <c r="D348" s="35">
        <f t="shared" si="22"/>
        <v>0</v>
      </c>
      <c r="E348" s="35">
        <f t="shared" si="23"/>
        <v>0</v>
      </c>
      <c r="F348" s="35">
        <f t="shared" si="24"/>
        <v>0</v>
      </c>
    </row>
    <row r="349" spans="2:6" x14ac:dyDescent="0.3">
      <c r="B349" s="97">
        <v>335</v>
      </c>
      <c r="C349" s="35">
        <f t="shared" si="21"/>
        <v>0</v>
      </c>
      <c r="D349" s="35">
        <f t="shared" si="22"/>
        <v>0</v>
      </c>
      <c r="E349" s="35">
        <f t="shared" si="23"/>
        <v>0</v>
      </c>
      <c r="F349" s="35">
        <f t="shared" si="24"/>
        <v>0</v>
      </c>
    </row>
    <row r="350" spans="2:6" x14ac:dyDescent="0.3">
      <c r="B350" s="97">
        <v>336</v>
      </c>
      <c r="C350" s="35">
        <f t="shared" si="21"/>
        <v>0</v>
      </c>
      <c r="D350" s="35">
        <f t="shared" si="22"/>
        <v>0</v>
      </c>
      <c r="E350" s="35">
        <f t="shared" si="23"/>
        <v>0</v>
      </c>
      <c r="F350" s="35">
        <f t="shared" si="24"/>
        <v>0</v>
      </c>
    </row>
    <row r="351" spans="2:6" x14ac:dyDescent="0.3">
      <c r="B351" s="97">
        <v>337</v>
      </c>
      <c r="C351" s="35">
        <f t="shared" si="21"/>
        <v>0</v>
      </c>
      <c r="D351" s="35">
        <f t="shared" si="22"/>
        <v>0</v>
      </c>
      <c r="E351" s="35">
        <f t="shared" si="23"/>
        <v>0</v>
      </c>
      <c r="F351" s="35">
        <f t="shared" si="24"/>
        <v>0</v>
      </c>
    </row>
    <row r="352" spans="2:6" x14ac:dyDescent="0.3">
      <c r="B352" s="97">
        <v>338</v>
      </c>
      <c r="C352" s="35">
        <f t="shared" si="21"/>
        <v>0</v>
      </c>
      <c r="D352" s="35">
        <f t="shared" si="22"/>
        <v>0</v>
      </c>
      <c r="E352" s="35">
        <f t="shared" si="23"/>
        <v>0</v>
      </c>
      <c r="F352" s="35">
        <f t="shared" si="24"/>
        <v>0</v>
      </c>
    </row>
    <row r="353" spans="2:6" x14ac:dyDescent="0.3">
      <c r="B353" s="97">
        <v>339</v>
      </c>
      <c r="C353" s="35">
        <f t="shared" si="21"/>
        <v>0</v>
      </c>
      <c r="D353" s="35">
        <f t="shared" si="22"/>
        <v>0</v>
      </c>
      <c r="E353" s="35">
        <f t="shared" si="23"/>
        <v>0</v>
      </c>
      <c r="F353" s="35">
        <f t="shared" si="24"/>
        <v>0</v>
      </c>
    </row>
    <row r="354" spans="2:6" x14ac:dyDescent="0.3">
      <c r="B354" s="97">
        <v>340</v>
      </c>
      <c r="C354" s="35">
        <f t="shared" si="21"/>
        <v>0</v>
      </c>
      <c r="D354" s="35">
        <f t="shared" si="22"/>
        <v>0</v>
      </c>
      <c r="E354" s="35">
        <f t="shared" si="23"/>
        <v>0</v>
      </c>
      <c r="F354" s="35">
        <f t="shared" si="24"/>
        <v>0</v>
      </c>
    </row>
    <row r="355" spans="2:6" x14ac:dyDescent="0.3">
      <c r="B355" s="97">
        <v>341</v>
      </c>
      <c r="C355" s="35">
        <f t="shared" si="21"/>
        <v>0</v>
      </c>
      <c r="D355" s="35">
        <f t="shared" si="22"/>
        <v>0</v>
      </c>
      <c r="E355" s="35">
        <f t="shared" si="23"/>
        <v>0</v>
      </c>
      <c r="F355" s="35">
        <f t="shared" si="24"/>
        <v>0</v>
      </c>
    </row>
    <row r="356" spans="2:6" x14ac:dyDescent="0.3">
      <c r="B356" s="97">
        <v>342</v>
      </c>
      <c r="C356" s="35">
        <f t="shared" si="21"/>
        <v>0</v>
      </c>
      <c r="D356" s="35">
        <f t="shared" si="22"/>
        <v>0</v>
      </c>
      <c r="E356" s="35">
        <f t="shared" si="23"/>
        <v>0</v>
      </c>
      <c r="F356" s="35">
        <f t="shared" si="24"/>
        <v>0</v>
      </c>
    </row>
    <row r="357" spans="2:6" x14ac:dyDescent="0.3">
      <c r="B357" s="97">
        <v>343</v>
      </c>
      <c r="C357" s="35">
        <f t="shared" si="21"/>
        <v>0</v>
      </c>
      <c r="D357" s="35">
        <f t="shared" si="22"/>
        <v>0</v>
      </c>
      <c r="E357" s="35">
        <f t="shared" si="23"/>
        <v>0</v>
      </c>
      <c r="F357" s="35">
        <f t="shared" si="24"/>
        <v>0</v>
      </c>
    </row>
    <row r="358" spans="2:6" x14ac:dyDescent="0.3">
      <c r="B358" s="97">
        <v>344</v>
      </c>
      <c r="C358" s="35">
        <f t="shared" si="21"/>
        <v>0</v>
      </c>
      <c r="D358" s="35">
        <f t="shared" si="22"/>
        <v>0</v>
      </c>
      <c r="E358" s="35">
        <f t="shared" si="23"/>
        <v>0</v>
      </c>
      <c r="F358" s="35">
        <f t="shared" si="24"/>
        <v>0</v>
      </c>
    </row>
    <row r="359" spans="2:6" x14ac:dyDescent="0.3">
      <c r="B359" s="97">
        <v>345</v>
      </c>
      <c r="C359" s="35">
        <f t="shared" si="21"/>
        <v>0</v>
      </c>
      <c r="D359" s="35">
        <f t="shared" si="22"/>
        <v>0</v>
      </c>
      <c r="E359" s="35">
        <f t="shared" si="23"/>
        <v>0</v>
      </c>
      <c r="F359" s="35">
        <f t="shared" si="24"/>
        <v>0</v>
      </c>
    </row>
    <row r="360" spans="2:6" x14ac:dyDescent="0.3">
      <c r="B360" s="97">
        <v>346</v>
      </c>
      <c r="C360" s="35">
        <f t="shared" si="21"/>
        <v>0</v>
      </c>
      <c r="D360" s="35">
        <f t="shared" si="22"/>
        <v>0</v>
      </c>
      <c r="E360" s="35">
        <f t="shared" si="23"/>
        <v>0</v>
      </c>
      <c r="F360" s="35">
        <f t="shared" si="24"/>
        <v>0</v>
      </c>
    </row>
    <row r="361" spans="2:6" x14ac:dyDescent="0.3">
      <c r="B361" s="97">
        <v>347</v>
      </c>
      <c r="C361" s="35">
        <f t="shared" si="21"/>
        <v>0</v>
      </c>
      <c r="D361" s="35">
        <f t="shared" si="22"/>
        <v>0</v>
      </c>
      <c r="E361" s="35">
        <f t="shared" si="23"/>
        <v>0</v>
      </c>
      <c r="F361" s="35">
        <f t="shared" si="24"/>
        <v>0</v>
      </c>
    </row>
    <row r="362" spans="2:6" x14ac:dyDescent="0.3">
      <c r="B362" s="97">
        <v>348</v>
      </c>
      <c r="C362" s="35">
        <f t="shared" si="21"/>
        <v>0</v>
      </c>
      <c r="D362" s="35">
        <f t="shared" si="22"/>
        <v>0</v>
      </c>
      <c r="E362" s="35">
        <f t="shared" si="23"/>
        <v>0</v>
      </c>
      <c r="F362" s="35">
        <f t="shared" si="24"/>
        <v>0</v>
      </c>
    </row>
    <row r="363" spans="2:6" x14ac:dyDescent="0.3">
      <c r="B363" s="97">
        <v>349</v>
      </c>
      <c r="C363" s="35">
        <f t="shared" si="21"/>
        <v>0</v>
      </c>
      <c r="D363" s="35">
        <f t="shared" si="22"/>
        <v>0</v>
      </c>
      <c r="E363" s="35">
        <f t="shared" si="23"/>
        <v>0</v>
      </c>
      <c r="F363" s="35">
        <f t="shared" si="24"/>
        <v>0</v>
      </c>
    </row>
    <row r="364" spans="2:6" x14ac:dyDescent="0.3">
      <c r="B364" s="97">
        <v>350</v>
      </c>
      <c r="C364" s="35">
        <f t="shared" si="21"/>
        <v>0</v>
      </c>
      <c r="D364" s="35">
        <f t="shared" si="22"/>
        <v>0</v>
      </c>
      <c r="E364" s="35">
        <f t="shared" si="23"/>
        <v>0</v>
      </c>
      <c r="F364" s="35">
        <f t="shared" si="24"/>
        <v>0</v>
      </c>
    </row>
    <row r="365" spans="2:6" x14ac:dyDescent="0.3">
      <c r="B365" s="97">
        <v>351</v>
      </c>
      <c r="C365" s="35">
        <f t="shared" si="21"/>
        <v>0</v>
      </c>
      <c r="D365" s="35">
        <f t="shared" si="22"/>
        <v>0</v>
      </c>
      <c r="E365" s="35">
        <f t="shared" si="23"/>
        <v>0</v>
      </c>
      <c r="F365" s="35">
        <f t="shared" si="24"/>
        <v>0</v>
      </c>
    </row>
    <row r="366" spans="2:6" x14ac:dyDescent="0.3">
      <c r="B366" s="97">
        <v>352</v>
      </c>
      <c r="C366" s="35">
        <f t="shared" si="21"/>
        <v>0</v>
      </c>
      <c r="D366" s="35">
        <f t="shared" si="22"/>
        <v>0</v>
      </c>
      <c r="E366" s="35">
        <f t="shared" si="23"/>
        <v>0</v>
      </c>
      <c r="F366" s="35">
        <f t="shared" si="24"/>
        <v>0</v>
      </c>
    </row>
    <row r="367" spans="2:6" x14ac:dyDescent="0.3">
      <c r="B367" s="97">
        <v>353</v>
      </c>
      <c r="C367" s="35">
        <f t="shared" si="21"/>
        <v>0</v>
      </c>
      <c r="D367" s="35">
        <f t="shared" si="22"/>
        <v>0</v>
      </c>
      <c r="E367" s="35">
        <f t="shared" si="23"/>
        <v>0</v>
      </c>
      <c r="F367" s="35">
        <f t="shared" si="24"/>
        <v>0</v>
      </c>
    </row>
    <row r="368" spans="2:6" x14ac:dyDescent="0.3">
      <c r="B368" s="97">
        <v>354</v>
      </c>
      <c r="C368" s="35">
        <f t="shared" si="21"/>
        <v>0</v>
      </c>
      <c r="D368" s="35">
        <f t="shared" si="22"/>
        <v>0</v>
      </c>
      <c r="E368" s="35">
        <f t="shared" si="23"/>
        <v>0</v>
      </c>
      <c r="F368" s="35">
        <f t="shared" si="24"/>
        <v>0</v>
      </c>
    </row>
    <row r="369" spans="2:6" x14ac:dyDescent="0.3">
      <c r="B369" s="97">
        <v>355</v>
      </c>
      <c r="C369" s="35">
        <f t="shared" si="21"/>
        <v>0</v>
      </c>
      <c r="D369" s="35">
        <f t="shared" si="22"/>
        <v>0</v>
      </c>
      <c r="E369" s="35">
        <f t="shared" si="23"/>
        <v>0</v>
      </c>
      <c r="F369" s="35">
        <f t="shared" si="24"/>
        <v>0</v>
      </c>
    </row>
    <row r="370" spans="2:6" x14ac:dyDescent="0.3">
      <c r="B370" s="97">
        <v>356</v>
      </c>
      <c r="C370" s="35">
        <f t="shared" si="21"/>
        <v>0</v>
      </c>
      <c r="D370" s="35">
        <f t="shared" si="22"/>
        <v>0</v>
      </c>
      <c r="E370" s="35">
        <f t="shared" si="23"/>
        <v>0</v>
      </c>
      <c r="F370" s="35">
        <f t="shared" si="24"/>
        <v>0</v>
      </c>
    </row>
    <row r="371" spans="2:6" x14ac:dyDescent="0.3">
      <c r="B371" s="97">
        <v>357</v>
      </c>
      <c r="C371" s="35">
        <f t="shared" si="21"/>
        <v>0</v>
      </c>
      <c r="D371" s="35">
        <f t="shared" si="22"/>
        <v>0</v>
      </c>
      <c r="E371" s="35">
        <f t="shared" si="23"/>
        <v>0</v>
      </c>
      <c r="F371" s="35">
        <f t="shared" si="24"/>
        <v>0</v>
      </c>
    </row>
    <row r="372" spans="2:6" x14ac:dyDescent="0.3">
      <c r="B372" s="97">
        <v>358</v>
      </c>
      <c r="C372" s="35">
        <f t="shared" si="21"/>
        <v>0</v>
      </c>
      <c r="D372" s="35">
        <f t="shared" si="22"/>
        <v>0</v>
      </c>
      <c r="E372" s="35">
        <f t="shared" si="23"/>
        <v>0</v>
      </c>
      <c r="F372" s="35">
        <f t="shared" si="24"/>
        <v>0</v>
      </c>
    </row>
    <row r="373" spans="2:6" x14ac:dyDescent="0.3">
      <c r="B373" s="97">
        <v>359</v>
      </c>
      <c r="C373" s="35">
        <f t="shared" si="21"/>
        <v>0</v>
      </c>
      <c r="D373" s="35">
        <f t="shared" si="22"/>
        <v>0</v>
      </c>
      <c r="E373" s="35">
        <f t="shared" si="23"/>
        <v>0</v>
      </c>
      <c r="F373" s="35">
        <f t="shared" si="24"/>
        <v>0</v>
      </c>
    </row>
    <row r="374" spans="2:6" x14ac:dyDescent="0.3">
      <c r="B374" s="97">
        <v>360</v>
      </c>
      <c r="C374" s="35">
        <f t="shared" si="21"/>
        <v>0</v>
      </c>
      <c r="D374" s="35">
        <f t="shared" si="22"/>
        <v>0</v>
      </c>
      <c r="E374" s="35">
        <f t="shared" si="23"/>
        <v>0</v>
      </c>
      <c r="F374" s="35">
        <f t="shared" si="24"/>
        <v>0</v>
      </c>
    </row>
    <row r="375" spans="2:6" x14ac:dyDescent="0.3">
      <c r="B375" s="97">
        <v>361</v>
      </c>
      <c r="C375" s="35">
        <f t="shared" si="21"/>
        <v>0</v>
      </c>
      <c r="D375" s="35">
        <f t="shared" si="22"/>
        <v>0</v>
      </c>
      <c r="E375" s="35">
        <f t="shared" si="23"/>
        <v>0</v>
      </c>
      <c r="F375" s="35">
        <f t="shared" si="24"/>
        <v>0</v>
      </c>
    </row>
    <row r="376" spans="2:6" x14ac:dyDescent="0.3">
      <c r="B376" s="97">
        <v>362</v>
      </c>
      <c r="C376" s="35">
        <f t="shared" si="21"/>
        <v>0</v>
      </c>
      <c r="D376" s="35">
        <f t="shared" si="22"/>
        <v>0</v>
      </c>
      <c r="E376" s="35">
        <f t="shared" si="23"/>
        <v>0</v>
      </c>
      <c r="F376" s="35">
        <f t="shared" si="24"/>
        <v>0</v>
      </c>
    </row>
    <row r="377" spans="2:6" x14ac:dyDescent="0.3">
      <c r="B377" s="97">
        <v>363</v>
      </c>
      <c r="C377" s="35">
        <f t="shared" si="21"/>
        <v>0</v>
      </c>
      <c r="D377" s="35">
        <f t="shared" si="22"/>
        <v>0</v>
      </c>
      <c r="E377" s="35">
        <f t="shared" si="23"/>
        <v>0</v>
      </c>
      <c r="F377" s="35">
        <f t="shared" si="24"/>
        <v>0</v>
      </c>
    </row>
    <row r="378" spans="2:6" x14ac:dyDescent="0.3">
      <c r="B378" s="97">
        <v>364</v>
      </c>
      <c r="C378" s="35">
        <f t="shared" si="21"/>
        <v>0</v>
      </c>
      <c r="D378" s="35">
        <f t="shared" si="22"/>
        <v>0</v>
      </c>
      <c r="E378" s="35">
        <f t="shared" si="23"/>
        <v>0</v>
      </c>
      <c r="F378" s="35">
        <f t="shared" si="24"/>
        <v>0</v>
      </c>
    </row>
    <row r="379" spans="2:6" x14ac:dyDescent="0.3">
      <c r="B379" s="97">
        <v>365</v>
      </c>
      <c r="C379" s="35">
        <f t="shared" si="21"/>
        <v>0</v>
      </c>
      <c r="D379" s="35">
        <f t="shared" si="22"/>
        <v>0</v>
      </c>
      <c r="E379" s="35">
        <f t="shared" si="23"/>
        <v>0</v>
      </c>
      <c r="F379" s="35">
        <f t="shared" si="24"/>
        <v>0</v>
      </c>
    </row>
    <row r="380" spans="2:6" x14ac:dyDescent="0.3">
      <c r="B380" s="97">
        <v>366</v>
      </c>
      <c r="C380" s="35">
        <f t="shared" si="21"/>
        <v>0</v>
      </c>
      <c r="D380" s="35">
        <f t="shared" si="22"/>
        <v>0</v>
      </c>
      <c r="E380" s="35">
        <f t="shared" si="23"/>
        <v>0</v>
      </c>
      <c r="F380" s="35">
        <f t="shared" si="24"/>
        <v>0</v>
      </c>
    </row>
    <row r="381" spans="2:6" x14ac:dyDescent="0.3">
      <c r="B381" s="97">
        <v>367</v>
      </c>
      <c r="C381" s="35">
        <f t="shared" si="21"/>
        <v>0</v>
      </c>
      <c r="D381" s="35">
        <f t="shared" si="22"/>
        <v>0</v>
      </c>
      <c r="E381" s="35">
        <f t="shared" si="23"/>
        <v>0</v>
      </c>
      <c r="F381" s="35">
        <f t="shared" si="24"/>
        <v>0</v>
      </c>
    </row>
    <row r="382" spans="2:6" x14ac:dyDescent="0.3">
      <c r="B382" s="97">
        <v>368</v>
      </c>
      <c r="C382" s="35">
        <f t="shared" si="21"/>
        <v>0</v>
      </c>
      <c r="D382" s="35">
        <f t="shared" si="22"/>
        <v>0</v>
      </c>
      <c r="E382" s="35">
        <f t="shared" si="23"/>
        <v>0</v>
      </c>
      <c r="F382" s="35">
        <f t="shared" si="24"/>
        <v>0</v>
      </c>
    </row>
    <row r="383" spans="2:6" x14ac:dyDescent="0.3">
      <c r="B383" s="97">
        <v>369</v>
      </c>
      <c r="C383" s="35">
        <f t="shared" si="21"/>
        <v>0</v>
      </c>
      <c r="D383" s="35">
        <f t="shared" si="22"/>
        <v>0</v>
      </c>
      <c r="E383" s="35">
        <f t="shared" si="23"/>
        <v>0</v>
      </c>
      <c r="F383" s="35">
        <f t="shared" si="24"/>
        <v>0</v>
      </c>
    </row>
    <row r="384" spans="2:6" x14ac:dyDescent="0.3">
      <c r="B384" s="97">
        <v>370</v>
      </c>
      <c r="C384" s="35">
        <f t="shared" si="21"/>
        <v>0</v>
      </c>
      <c r="D384" s="35">
        <f t="shared" si="22"/>
        <v>0</v>
      </c>
      <c r="E384" s="35">
        <f t="shared" si="23"/>
        <v>0</v>
      </c>
      <c r="F384" s="35">
        <f t="shared" si="24"/>
        <v>0</v>
      </c>
    </row>
    <row r="385" spans="2:6" x14ac:dyDescent="0.3">
      <c r="B385" s="97">
        <v>371</v>
      </c>
      <c r="C385" s="35">
        <f t="shared" si="21"/>
        <v>0</v>
      </c>
      <c r="D385" s="35">
        <f t="shared" si="22"/>
        <v>0</v>
      </c>
      <c r="E385" s="35">
        <f t="shared" si="23"/>
        <v>0</v>
      </c>
      <c r="F385" s="35">
        <f t="shared" si="24"/>
        <v>0</v>
      </c>
    </row>
    <row r="386" spans="2:6" x14ac:dyDescent="0.3">
      <c r="B386" s="97">
        <v>372</v>
      </c>
      <c r="C386" s="35">
        <f t="shared" si="21"/>
        <v>0</v>
      </c>
      <c r="D386" s="35">
        <f t="shared" si="22"/>
        <v>0</v>
      </c>
      <c r="E386" s="35">
        <f t="shared" si="23"/>
        <v>0</v>
      </c>
      <c r="F386" s="35">
        <f t="shared" si="24"/>
        <v>0</v>
      </c>
    </row>
    <row r="387" spans="2:6" x14ac:dyDescent="0.3">
      <c r="B387" s="97">
        <v>373</v>
      </c>
      <c r="C387" s="35">
        <f t="shared" si="21"/>
        <v>0</v>
      </c>
      <c r="D387" s="35">
        <f t="shared" si="22"/>
        <v>0</v>
      </c>
      <c r="E387" s="35">
        <f t="shared" si="23"/>
        <v>0</v>
      </c>
      <c r="F387" s="35">
        <f t="shared" si="24"/>
        <v>0</v>
      </c>
    </row>
    <row r="388" spans="2:6" x14ac:dyDescent="0.3">
      <c r="B388" s="97">
        <v>374</v>
      </c>
      <c r="C388" s="35">
        <f t="shared" si="21"/>
        <v>0</v>
      </c>
      <c r="D388" s="35">
        <f t="shared" si="22"/>
        <v>0</v>
      </c>
      <c r="E388" s="35">
        <f t="shared" si="23"/>
        <v>0</v>
      </c>
      <c r="F388" s="35">
        <f t="shared" si="24"/>
        <v>0</v>
      </c>
    </row>
    <row r="389" spans="2:6" x14ac:dyDescent="0.3">
      <c r="B389" s="97">
        <v>375</v>
      </c>
      <c r="C389" s="35">
        <f t="shared" si="21"/>
        <v>0</v>
      </c>
      <c r="D389" s="35">
        <f t="shared" si="22"/>
        <v>0</v>
      </c>
      <c r="E389" s="35">
        <f t="shared" si="23"/>
        <v>0</v>
      </c>
      <c r="F389" s="35">
        <f t="shared" si="24"/>
        <v>0</v>
      </c>
    </row>
    <row r="390" spans="2:6" x14ac:dyDescent="0.3">
      <c r="B390" s="97">
        <v>376</v>
      </c>
      <c r="C390" s="35">
        <f t="shared" si="21"/>
        <v>0</v>
      </c>
      <c r="D390" s="35">
        <f t="shared" si="22"/>
        <v>0</v>
      </c>
      <c r="E390" s="35">
        <f t="shared" si="23"/>
        <v>0</v>
      </c>
      <c r="F390" s="35">
        <f t="shared" si="24"/>
        <v>0</v>
      </c>
    </row>
    <row r="391" spans="2:6" x14ac:dyDescent="0.3">
      <c r="B391" s="97">
        <v>377</v>
      </c>
      <c r="C391" s="35">
        <f t="shared" ref="C391:C454" si="25">IF(B391&gt;$C$10,,C390)</f>
        <v>0</v>
      </c>
      <c r="D391" s="35">
        <f t="shared" ref="D391:D454" si="26">IF(B391&gt;$C$10,,F390+C391)</f>
        <v>0</v>
      </c>
      <c r="E391" s="35">
        <f t="shared" ref="E391:E454" si="27">IF(B391&gt;$C$10,,D391*$C$6)</f>
        <v>0</v>
      </c>
      <c r="F391" s="35">
        <f t="shared" ref="F391:F454" si="28">IF(B391&gt;$C$10,,D391+E391)</f>
        <v>0</v>
      </c>
    </row>
    <row r="392" spans="2:6" x14ac:dyDescent="0.3">
      <c r="B392" s="97">
        <v>378</v>
      </c>
      <c r="C392" s="35">
        <f t="shared" si="25"/>
        <v>0</v>
      </c>
      <c r="D392" s="35">
        <f t="shared" si="26"/>
        <v>0</v>
      </c>
      <c r="E392" s="35">
        <f t="shared" si="27"/>
        <v>0</v>
      </c>
      <c r="F392" s="35">
        <f t="shared" si="28"/>
        <v>0</v>
      </c>
    </row>
    <row r="393" spans="2:6" x14ac:dyDescent="0.3">
      <c r="B393" s="97">
        <v>379</v>
      </c>
      <c r="C393" s="35">
        <f t="shared" si="25"/>
        <v>0</v>
      </c>
      <c r="D393" s="35">
        <f t="shared" si="26"/>
        <v>0</v>
      </c>
      <c r="E393" s="35">
        <f t="shared" si="27"/>
        <v>0</v>
      </c>
      <c r="F393" s="35">
        <f t="shared" si="28"/>
        <v>0</v>
      </c>
    </row>
    <row r="394" spans="2:6" x14ac:dyDescent="0.3">
      <c r="B394" s="97">
        <v>380</v>
      </c>
      <c r="C394" s="35">
        <f t="shared" si="25"/>
        <v>0</v>
      </c>
      <c r="D394" s="35">
        <f t="shared" si="26"/>
        <v>0</v>
      </c>
      <c r="E394" s="35">
        <f t="shared" si="27"/>
        <v>0</v>
      </c>
      <c r="F394" s="35">
        <f t="shared" si="28"/>
        <v>0</v>
      </c>
    </row>
    <row r="395" spans="2:6" x14ac:dyDescent="0.3">
      <c r="B395" s="97">
        <v>381</v>
      </c>
      <c r="C395" s="35">
        <f t="shared" si="25"/>
        <v>0</v>
      </c>
      <c r="D395" s="35">
        <f t="shared" si="26"/>
        <v>0</v>
      </c>
      <c r="E395" s="35">
        <f t="shared" si="27"/>
        <v>0</v>
      </c>
      <c r="F395" s="35">
        <f t="shared" si="28"/>
        <v>0</v>
      </c>
    </row>
    <row r="396" spans="2:6" x14ac:dyDescent="0.3">
      <c r="B396" s="97">
        <v>382</v>
      </c>
      <c r="C396" s="35">
        <f t="shared" si="25"/>
        <v>0</v>
      </c>
      <c r="D396" s="35">
        <f t="shared" si="26"/>
        <v>0</v>
      </c>
      <c r="E396" s="35">
        <f t="shared" si="27"/>
        <v>0</v>
      </c>
      <c r="F396" s="35">
        <f t="shared" si="28"/>
        <v>0</v>
      </c>
    </row>
    <row r="397" spans="2:6" x14ac:dyDescent="0.3">
      <c r="B397" s="97">
        <v>383</v>
      </c>
      <c r="C397" s="35">
        <f t="shared" si="25"/>
        <v>0</v>
      </c>
      <c r="D397" s="35">
        <f t="shared" si="26"/>
        <v>0</v>
      </c>
      <c r="E397" s="35">
        <f t="shared" si="27"/>
        <v>0</v>
      </c>
      <c r="F397" s="35">
        <f t="shared" si="28"/>
        <v>0</v>
      </c>
    </row>
    <row r="398" spans="2:6" x14ac:dyDescent="0.3">
      <c r="B398" s="97">
        <v>384</v>
      </c>
      <c r="C398" s="35">
        <f t="shared" si="25"/>
        <v>0</v>
      </c>
      <c r="D398" s="35">
        <f t="shared" si="26"/>
        <v>0</v>
      </c>
      <c r="E398" s="35">
        <f t="shared" si="27"/>
        <v>0</v>
      </c>
      <c r="F398" s="35">
        <f t="shared" si="28"/>
        <v>0</v>
      </c>
    </row>
    <row r="399" spans="2:6" x14ac:dyDescent="0.3">
      <c r="B399" s="97">
        <v>385</v>
      </c>
      <c r="C399" s="35">
        <f t="shared" si="25"/>
        <v>0</v>
      </c>
      <c r="D399" s="35">
        <f t="shared" si="26"/>
        <v>0</v>
      </c>
      <c r="E399" s="35">
        <f t="shared" si="27"/>
        <v>0</v>
      </c>
      <c r="F399" s="35">
        <f t="shared" si="28"/>
        <v>0</v>
      </c>
    </row>
    <row r="400" spans="2:6" x14ac:dyDescent="0.3">
      <c r="B400" s="97">
        <v>386</v>
      </c>
      <c r="C400" s="35">
        <f t="shared" si="25"/>
        <v>0</v>
      </c>
      <c r="D400" s="35">
        <f t="shared" si="26"/>
        <v>0</v>
      </c>
      <c r="E400" s="35">
        <f t="shared" si="27"/>
        <v>0</v>
      </c>
      <c r="F400" s="35">
        <f t="shared" si="28"/>
        <v>0</v>
      </c>
    </row>
    <row r="401" spans="2:6" x14ac:dyDescent="0.3">
      <c r="B401" s="97">
        <v>387</v>
      </c>
      <c r="C401" s="35">
        <f t="shared" si="25"/>
        <v>0</v>
      </c>
      <c r="D401" s="35">
        <f t="shared" si="26"/>
        <v>0</v>
      </c>
      <c r="E401" s="35">
        <f t="shared" si="27"/>
        <v>0</v>
      </c>
      <c r="F401" s="35">
        <f t="shared" si="28"/>
        <v>0</v>
      </c>
    </row>
    <row r="402" spans="2:6" x14ac:dyDescent="0.3">
      <c r="B402" s="97">
        <v>388</v>
      </c>
      <c r="C402" s="35">
        <f t="shared" si="25"/>
        <v>0</v>
      </c>
      <c r="D402" s="35">
        <f t="shared" si="26"/>
        <v>0</v>
      </c>
      <c r="E402" s="35">
        <f t="shared" si="27"/>
        <v>0</v>
      </c>
      <c r="F402" s="35">
        <f t="shared" si="28"/>
        <v>0</v>
      </c>
    </row>
    <row r="403" spans="2:6" x14ac:dyDescent="0.3">
      <c r="B403" s="97">
        <v>389</v>
      </c>
      <c r="C403" s="35">
        <f t="shared" si="25"/>
        <v>0</v>
      </c>
      <c r="D403" s="35">
        <f t="shared" si="26"/>
        <v>0</v>
      </c>
      <c r="E403" s="35">
        <f t="shared" si="27"/>
        <v>0</v>
      </c>
      <c r="F403" s="35">
        <f t="shared" si="28"/>
        <v>0</v>
      </c>
    </row>
    <row r="404" spans="2:6" x14ac:dyDescent="0.3">
      <c r="B404" s="97">
        <v>390</v>
      </c>
      <c r="C404" s="35">
        <f t="shared" si="25"/>
        <v>0</v>
      </c>
      <c r="D404" s="35">
        <f t="shared" si="26"/>
        <v>0</v>
      </c>
      <c r="E404" s="35">
        <f t="shared" si="27"/>
        <v>0</v>
      </c>
      <c r="F404" s="35">
        <f t="shared" si="28"/>
        <v>0</v>
      </c>
    </row>
    <row r="405" spans="2:6" x14ac:dyDescent="0.3">
      <c r="B405" s="97">
        <v>391</v>
      </c>
      <c r="C405" s="35">
        <f t="shared" si="25"/>
        <v>0</v>
      </c>
      <c r="D405" s="35">
        <f t="shared" si="26"/>
        <v>0</v>
      </c>
      <c r="E405" s="35">
        <f t="shared" si="27"/>
        <v>0</v>
      </c>
      <c r="F405" s="35">
        <f t="shared" si="28"/>
        <v>0</v>
      </c>
    </row>
    <row r="406" spans="2:6" x14ac:dyDescent="0.3">
      <c r="B406" s="97">
        <v>392</v>
      </c>
      <c r="C406" s="35">
        <f t="shared" si="25"/>
        <v>0</v>
      </c>
      <c r="D406" s="35">
        <f t="shared" si="26"/>
        <v>0</v>
      </c>
      <c r="E406" s="35">
        <f t="shared" si="27"/>
        <v>0</v>
      </c>
      <c r="F406" s="35">
        <f t="shared" si="28"/>
        <v>0</v>
      </c>
    </row>
    <row r="407" spans="2:6" x14ac:dyDescent="0.3">
      <c r="B407" s="97">
        <v>393</v>
      </c>
      <c r="C407" s="35">
        <f t="shared" si="25"/>
        <v>0</v>
      </c>
      <c r="D407" s="35">
        <f t="shared" si="26"/>
        <v>0</v>
      </c>
      <c r="E407" s="35">
        <f t="shared" si="27"/>
        <v>0</v>
      </c>
      <c r="F407" s="35">
        <f t="shared" si="28"/>
        <v>0</v>
      </c>
    </row>
    <row r="408" spans="2:6" x14ac:dyDescent="0.3">
      <c r="B408" s="97">
        <v>394</v>
      </c>
      <c r="C408" s="35">
        <f t="shared" si="25"/>
        <v>0</v>
      </c>
      <c r="D408" s="35">
        <f t="shared" si="26"/>
        <v>0</v>
      </c>
      <c r="E408" s="35">
        <f t="shared" si="27"/>
        <v>0</v>
      </c>
      <c r="F408" s="35">
        <f t="shared" si="28"/>
        <v>0</v>
      </c>
    </row>
    <row r="409" spans="2:6" x14ac:dyDescent="0.3">
      <c r="B409" s="97">
        <v>395</v>
      </c>
      <c r="C409" s="35">
        <f t="shared" si="25"/>
        <v>0</v>
      </c>
      <c r="D409" s="35">
        <f t="shared" si="26"/>
        <v>0</v>
      </c>
      <c r="E409" s="35">
        <f t="shared" si="27"/>
        <v>0</v>
      </c>
      <c r="F409" s="35">
        <f t="shared" si="28"/>
        <v>0</v>
      </c>
    </row>
    <row r="410" spans="2:6" x14ac:dyDescent="0.3">
      <c r="B410" s="97">
        <v>396</v>
      </c>
      <c r="C410" s="35">
        <f t="shared" si="25"/>
        <v>0</v>
      </c>
      <c r="D410" s="35">
        <f t="shared" si="26"/>
        <v>0</v>
      </c>
      <c r="E410" s="35">
        <f t="shared" si="27"/>
        <v>0</v>
      </c>
      <c r="F410" s="35">
        <f t="shared" si="28"/>
        <v>0</v>
      </c>
    </row>
    <row r="411" spans="2:6" x14ac:dyDescent="0.3">
      <c r="B411" s="97">
        <v>397</v>
      </c>
      <c r="C411" s="35">
        <f t="shared" si="25"/>
        <v>0</v>
      </c>
      <c r="D411" s="35">
        <f t="shared" si="26"/>
        <v>0</v>
      </c>
      <c r="E411" s="35">
        <f t="shared" si="27"/>
        <v>0</v>
      </c>
      <c r="F411" s="35">
        <f t="shared" si="28"/>
        <v>0</v>
      </c>
    </row>
    <row r="412" spans="2:6" x14ac:dyDescent="0.3">
      <c r="B412" s="97">
        <v>398</v>
      </c>
      <c r="C412" s="35">
        <f t="shared" si="25"/>
        <v>0</v>
      </c>
      <c r="D412" s="35">
        <f t="shared" si="26"/>
        <v>0</v>
      </c>
      <c r="E412" s="35">
        <f t="shared" si="27"/>
        <v>0</v>
      </c>
      <c r="F412" s="35">
        <f t="shared" si="28"/>
        <v>0</v>
      </c>
    </row>
    <row r="413" spans="2:6" x14ac:dyDescent="0.3">
      <c r="B413" s="97">
        <v>399</v>
      </c>
      <c r="C413" s="35">
        <f t="shared" si="25"/>
        <v>0</v>
      </c>
      <c r="D413" s="35">
        <f t="shared" si="26"/>
        <v>0</v>
      </c>
      <c r="E413" s="35">
        <f t="shared" si="27"/>
        <v>0</v>
      </c>
      <c r="F413" s="35">
        <f t="shared" si="28"/>
        <v>0</v>
      </c>
    </row>
    <row r="414" spans="2:6" x14ac:dyDescent="0.3">
      <c r="B414" s="97">
        <v>400</v>
      </c>
      <c r="C414" s="35">
        <f t="shared" si="25"/>
        <v>0</v>
      </c>
      <c r="D414" s="35">
        <f t="shared" si="26"/>
        <v>0</v>
      </c>
      <c r="E414" s="35">
        <f t="shared" si="27"/>
        <v>0</v>
      </c>
      <c r="F414" s="35">
        <f t="shared" si="28"/>
        <v>0</v>
      </c>
    </row>
    <row r="415" spans="2:6" x14ac:dyDescent="0.3">
      <c r="B415" s="97">
        <v>401</v>
      </c>
      <c r="C415" s="35">
        <f t="shared" si="25"/>
        <v>0</v>
      </c>
      <c r="D415" s="35">
        <f t="shared" si="26"/>
        <v>0</v>
      </c>
      <c r="E415" s="35">
        <f t="shared" si="27"/>
        <v>0</v>
      </c>
      <c r="F415" s="35">
        <f t="shared" si="28"/>
        <v>0</v>
      </c>
    </row>
    <row r="416" spans="2:6" x14ac:dyDescent="0.3">
      <c r="B416" s="97">
        <v>402</v>
      </c>
      <c r="C416" s="35">
        <f t="shared" si="25"/>
        <v>0</v>
      </c>
      <c r="D416" s="35">
        <f t="shared" si="26"/>
        <v>0</v>
      </c>
      <c r="E416" s="35">
        <f t="shared" si="27"/>
        <v>0</v>
      </c>
      <c r="F416" s="35">
        <f t="shared" si="28"/>
        <v>0</v>
      </c>
    </row>
    <row r="417" spans="2:6" x14ac:dyDescent="0.3">
      <c r="B417" s="97">
        <v>403</v>
      </c>
      <c r="C417" s="35">
        <f t="shared" si="25"/>
        <v>0</v>
      </c>
      <c r="D417" s="35">
        <f t="shared" si="26"/>
        <v>0</v>
      </c>
      <c r="E417" s="35">
        <f t="shared" si="27"/>
        <v>0</v>
      </c>
      <c r="F417" s="35">
        <f t="shared" si="28"/>
        <v>0</v>
      </c>
    </row>
    <row r="418" spans="2:6" x14ac:dyDescent="0.3">
      <c r="B418" s="97">
        <v>404</v>
      </c>
      <c r="C418" s="35">
        <f t="shared" si="25"/>
        <v>0</v>
      </c>
      <c r="D418" s="35">
        <f t="shared" si="26"/>
        <v>0</v>
      </c>
      <c r="E418" s="35">
        <f t="shared" si="27"/>
        <v>0</v>
      </c>
      <c r="F418" s="35">
        <f t="shared" si="28"/>
        <v>0</v>
      </c>
    </row>
    <row r="419" spans="2:6" x14ac:dyDescent="0.3">
      <c r="B419" s="97">
        <v>405</v>
      </c>
      <c r="C419" s="35">
        <f t="shared" si="25"/>
        <v>0</v>
      </c>
      <c r="D419" s="35">
        <f t="shared" si="26"/>
        <v>0</v>
      </c>
      <c r="E419" s="35">
        <f t="shared" si="27"/>
        <v>0</v>
      </c>
      <c r="F419" s="35">
        <f t="shared" si="28"/>
        <v>0</v>
      </c>
    </row>
    <row r="420" spans="2:6" x14ac:dyDescent="0.3">
      <c r="B420" s="97">
        <v>406</v>
      </c>
      <c r="C420" s="35">
        <f t="shared" si="25"/>
        <v>0</v>
      </c>
      <c r="D420" s="35">
        <f t="shared" si="26"/>
        <v>0</v>
      </c>
      <c r="E420" s="35">
        <f t="shared" si="27"/>
        <v>0</v>
      </c>
      <c r="F420" s="35">
        <f t="shared" si="28"/>
        <v>0</v>
      </c>
    </row>
    <row r="421" spans="2:6" x14ac:dyDescent="0.3">
      <c r="B421" s="97">
        <v>407</v>
      </c>
      <c r="C421" s="35">
        <f t="shared" si="25"/>
        <v>0</v>
      </c>
      <c r="D421" s="35">
        <f t="shared" si="26"/>
        <v>0</v>
      </c>
      <c r="E421" s="35">
        <f t="shared" si="27"/>
        <v>0</v>
      </c>
      <c r="F421" s="35">
        <f t="shared" si="28"/>
        <v>0</v>
      </c>
    </row>
    <row r="422" spans="2:6" x14ac:dyDescent="0.3">
      <c r="B422" s="97">
        <v>408</v>
      </c>
      <c r="C422" s="35">
        <f t="shared" si="25"/>
        <v>0</v>
      </c>
      <c r="D422" s="35">
        <f t="shared" si="26"/>
        <v>0</v>
      </c>
      <c r="E422" s="35">
        <f t="shared" si="27"/>
        <v>0</v>
      </c>
      <c r="F422" s="35">
        <f t="shared" si="28"/>
        <v>0</v>
      </c>
    </row>
    <row r="423" spans="2:6" x14ac:dyDescent="0.3">
      <c r="B423" s="97">
        <v>409</v>
      </c>
      <c r="C423" s="35">
        <f t="shared" si="25"/>
        <v>0</v>
      </c>
      <c r="D423" s="35">
        <f t="shared" si="26"/>
        <v>0</v>
      </c>
      <c r="E423" s="35">
        <f t="shared" si="27"/>
        <v>0</v>
      </c>
      <c r="F423" s="35">
        <f t="shared" si="28"/>
        <v>0</v>
      </c>
    </row>
    <row r="424" spans="2:6" x14ac:dyDescent="0.3">
      <c r="B424" s="97">
        <v>410</v>
      </c>
      <c r="C424" s="35">
        <f t="shared" si="25"/>
        <v>0</v>
      </c>
      <c r="D424" s="35">
        <f t="shared" si="26"/>
        <v>0</v>
      </c>
      <c r="E424" s="35">
        <f t="shared" si="27"/>
        <v>0</v>
      </c>
      <c r="F424" s="35">
        <f t="shared" si="28"/>
        <v>0</v>
      </c>
    </row>
    <row r="425" spans="2:6" x14ac:dyDescent="0.3">
      <c r="B425" s="97">
        <v>411</v>
      </c>
      <c r="C425" s="35">
        <f t="shared" si="25"/>
        <v>0</v>
      </c>
      <c r="D425" s="35">
        <f t="shared" si="26"/>
        <v>0</v>
      </c>
      <c r="E425" s="35">
        <f t="shared" si="27"/>
        <v>0</v>
      </c>
      <c r="F425" s="35">
        <f t="shared" si="28"/>
        <v>0</v>
      </c>
    </row>
    <row r="426" spans="2:6" x14ac:dyDescent="0.3">
      <c r="B426" s="97">
        <v>412</v>
      </c>
      <c r="C426" s="35">
        <f t="shared" si="25"/>
        <v>0</v>
      </c>
      <c r="D426" s="35">
        <f t="shared" si="26"/>
        <v>0</v>
      </c>
      <c r="E426" s="35">
        <f t="shared" si="27"/>
        <v>0</v>
      </c>
      <c r="F426" s="35">
        <f t="shared" si="28"/>
        <v>0</v>
      </c>
    </row>
    <row r="427" spans="2:6" x14ac:dyDescent="0.3">
      <c r="B427" s="97">
        <v>413</v>
      </c>
      <c r="C427" s="35">
        <f t="shared" si="25"/>
        <v>0</v>
      </c>
      <c r="D427" s="35">
        <f t="shared" si="26"/>
        <v>0</v>
      </c>
      <c r="E427" s="35">
        <f t="shared" si="27"/>
        <v>0</v>
      </c>
      <c r="F427" s="35">
        <f t="shared" si="28"/>
        <v>0</v>
      </c>
    </row>
    <row r="428" spans="2:6" x14ac:dyDescent="0.3">
      <c r="B428" s="97">
        <v>414</v>
      </c>
      <c r="C428" s="35">
        <f t="shared" si="25"/>
        <v>0</v>
      </c>
      <c r="D428" s="35">
        <f t="shared" si="26"/>
        <v>0</v>
      </c>
      <c r="E428" s="35">
        <f t="shared" si="27"/>
        <v>0</v>
      </c>
      <c r="F428" s="35">
        <f t="shared" si="28"/>
        <v>0</v>
      </c>
    </row>
    <row r="429" spans="2:6" x14ac:dyDescent="0.3">
      <c r="B429" s="97">
        <v>415</v>
      </c>
      <c r="C429" s="35">
        <f t="shared" si="25"/>
        <v>0</v>
      </c>
      <c r="D429" s="35">
        <f t="shared" si="26"/>
        <v>0</v>
      </c>
      <c r="E429" s="35">
        <f t="shared" si="27"/>
        <v>0</v>
      </c>
      <c r="F429" s="35">
        <f t="shared" si="28"/>
        <v>0</v>
      </c>
    </row>
    <row r="430" spans="2:6" x14ac:dyDescent="0.3">
      <c r="B430" s="97">
        <v>416</v>
      </c>
      <c r="C430" s="35">
        <f t="shared" si="25"/>
        <v>0</v>
      </c>
      <c r="D430" s="35">
        <f t="shared" si="26"/>
        <v>0</v>
      </c>
      <c r="E430" s="35">
        <f t="shared" si="27"/>
        <v>0</v>
      </c>
      <c r="F430" s="35">
        <f t="shared" si="28"/>
        <v>0</v>
      </c>
    </row>
    <row r="431" spans="2:6" x14ac:dyDescent="0.3">
      <c r="B431" s="97">
        <v>417</v>
      </c>
      <c r="C431" s="35">
        <f t="shared" si="25"/>
        <v>0</v>
      </c>
      <c r="D431" s="35">
        <f t="shared" si="26"/>
        <v>0</v>
      </c>
      <c r="E431" s="35">
        <f t="shared" si="27"/>
        <v>0</v>
      </c>
      <c r="F431" s="35">
        <f t="shared" si="28"/>
        <v>0</v>
      </c>
    </row>
    <row r="432" spans="2:6" x14ac:dyDescent="0.3">
      <c r="B432" s="97">
        <v>418</v>
      </c>
      <c r="C432" s="35">
        <f t="shared" si="25"/>
        <v>0</v>
      </c>
      <c r="D432" s="35">
        <f t="shared" si="26"/>
        <v>0</v>
      </c>
      <c r="E432" s="35">
        <f t="shared" si="27"/>
        <v>0</v>
      </c>
      <c r="F432" s="35">
        <f t="shared" si="28"/>
        <v>0</v>
      </c>
    </row>
    <row r="433" spans="2:6" x14ac:dyDescent="0.3">
      <c r="B433" s="97">
        <v>419</v>
      </c>
      <c r="C433" s="35">
        <f t="shared" si="25"/>
        <v>0</v>
      </c>
      <c r="D433" s="35">
        <f t="shared" si="26"/>
        <v>0</v>
      </c>
      <c r="E433" s="35">
        <f t="shared" si="27"/>
        <v>0</v>
      </c>
      <c r="F433" s="35">
        <f t="shared" si="28"/>
        <v>0</v>
      </c>
    </row>
    <row r="434" spans="2:6" x14ac:dyDescent="0.3">
      <c r="B434" s="97">
        <v>420</v>
      </c>
      <c r="C434" s="35">
        <f t="shared" si="25"/>
        <v>0</v>
      </c>
      <c r="D434" s="35">
        <f t="shared" si="26"/>
        <v>0</v>
      </c>
      <c r="E434" s="35">
        <f t="shared" si="27"/>
        <v>0</v>
      </c>
      <c r="F434" s="35">
        <f t="shared" si="28"/>
        <v>0</v>
      </c>
    </row>
    <row r="435" spans="2:6" x14ac:dyDescent="0.3">
      <c r="B435" s="97">
        <v>421</v>
      </c>
      <c r="C435" s="35">
        <f t="shared" si="25"/>
        <v>0</v>
      </c>
      <c r="D435" s="35">
        <f t="shared" si="26"/>
        <v>0</v>
      </c>
      <c r="E435" s="35">
        <f t="shared" si="27"/>
        <v>0</v>
      </c>
      <c r="F435" s="35">
        <f t="shared" si="28"/>
        <v>0</v>
      </c>
    </row>
    <row r="436" spans="2:6" x14ac:dyDescent="0.3">
      <c r="B436" s="97">
        <v>422</v>
      </c>
      <c r="C436" s="35">
        <f t="shared" si="25"/>
        <v>0</v>
      </c>
      <c r="D436" s="35">
        <f t="shared" si="26"/>
        <v>0</v>
      </c>
      <c r="E436" s="35">
        <f t="shared" si="27"/>
        <v>0</v>
      </c>
      <c r="F436" s="35">
        <f t="shared" si="28"/>
        <v>0</v>
      </c>
    </row>
    <row r="437" spans="2:6" x14ac:dyDescent="0.3">
      <c r="B437" s="97">
        <v>423</v>
      </c>
      <c r="C437" s="35">
        <f t="shared" si="25"/>
        <v>0</v>
      </c>
      <c r="D437" s="35">
        <f t="shared" si="26"/>
        <v>0</v>
      </c>
      <c r="E437" s="35">
        <f t="shared" si="27"/>
        <v>0</v>
      </c>
      <c r="F437" s="35">
        <f t="shared" si="28"/>
        <v>0</v>
      </c>
    </row>
    <row r="438" spans="2:6" x14ac:dyDescent="0.3">
      <c r="B438" s="97">
        <v>424</v>
      </c>
      <c r="C438" s="35">
        <f t="shared" si="25"/>
        <v>0</v>
      </c>
      <c r="D438" s="35">
        <f t="shared" si="26"/>
        <v>0</v>
      </c>
      <c r="E438" s="35">
        <f t="shared" si="27"/>
        <v>0</v>
      </c>
      <c r="F438" s="35">
        <f t="shared" si="28"/>
        <v>0</v>
      </c>
    </row>
    <row r="439" spans="2:6" x14ac:dyDescent="0.3">
      <c r="B439" s="97">
        <v>425</v>
      </c>
      <c r="C439" s="35">
        <f t="shared" si="25"/>
        <v>0</v>
      </c>
      <c r="D439" s="35">
        <f t="shared" si="26"/>
        <v>0</v>
      </c>
      <c r="E439" s="35">
        <f t="shared" si="27"/>
        <v>0</v>
      </c>
      <c r="F439" s="35">
        <f t="shared" si="28"/>
        <v>0</v>
      </c>
    </row>
    <row r="440" spans="2:6" x14ac:dyDescent="0.3">
      <c r="B440" s="97">
        <v>426</v>
      </c>
      <c r="C440" s="35">
        <f t="shared" si="25"/>
        <v>0</v>
      </c>
      <c r="D440" s="35">
        <f t="shared" si="26"/>
        <v>0</v>
      </c>
      <c r="E440" s="35">
        <f t="shared" si="27"/>
        <v>0</v>
      </c>
      <c r="F440" s="35">
        <f t="shared" si="28"/>
        <v>0</v>
      </c>
    </row>
    <row r="441" spans="2:6" x14ac:dyDescent="0.3">
      <c r="B441" s="97">
        <v>427</v>
      </c>
      <c r="C441" s="35">
        <f t="shared" si="25"/>
        <v>0</v>
      </c>
      <c r="D441" s="35">
        <f t="shared" si="26"/>
        <v>0</v>
      </c>
      <c r="E441" s="35">
        <f t="shared" si="27"/>
        <v>0</v>
      </c>
      <c r="F441" s="35">
        <f t="shared" si="28"/>
        <v>0</v>
      </c>
    </row>
    <row r="442" spans="2:6" x14ac:dyDescent="0.3">
      <c r="B442" s="97">
        <v>428</v>
      </c>
      <c r="C442" s="35">
        <f t="shared" si="25"/>
        <v>0</v>
      </c>
      <c r="D442" s="35">
        <f t="shared" si="26"/>
        <v>0</v>
      </c>
      <c r="E442" s="35">
        <f t="shared" si="27"/>
        <v>0</v>
      </c>
      <c r="F442" s="35">
        <f t="shared" si="28"/>
        <v>0</v>
      </c>
    </row>
    <row r="443" spans="2:6" x14ac:dyDescent="0.3">
      <c r="B443" s="97">
        <v>429</v>
      </c>
      <c r="C443" s="35">
        <f t="shared" si="25"/>
        <v>0</v>
      </c>
      <c r="D443" s="35">
        <f t="shared" si="26"/>
        <v>0</v>
      </c>
      <c r="E443" s="35">
        <f t="shared" si="27"/>
        <v>0</v>
      </c>
      <c r="F443" s="35">
        <f t="shared" si="28"/>
        <v>0</v>
      </c>
    </row>
    <row r="444" spans="2:6" x14ac:dyDescent="0.3">
      <c r="B444" s="97">
        <v>430</v>
      </c>
      <c r="C444" s="35">
        <f t="shared" si="25"/>
        <v>0</v>
      </c>
      <c r="D444" s="35">
        <f t="shared" si="26"/>
        <v>0</v>
      </c>
      <c r="E444" s="35">
        <f t="shared" si="27"/>
        <v>0</v>
      </c>
      <c r="F444" s="35">
        <f t="shared" si="28"/>
        <v>0</v>
      </c>
    </row>
    <row r="445" spans="2:6" x14ac:dyDescent="0.3">
      <c r="B445" s="97">
        <v>431</v>
      </c>
      <c r="C445" s="35">
        <f t="shared" si="25"/>
        <v>0</v>
      </c>
      <c r="D445" s="35">
        <f t="shared" si="26"/>
        <v>0</v>
      </c>
      <c r="E445" s="35">
        <f t="shared" si="27"/>
        <v>0</v>
      </c>
      <c r="F445" s="35">
        <f t="shared" si="28"/>
        <v>0</v>
      </c>
    </row>
    <row r="446" spans="2:6" x14ac:dyDescent="0.3">
      <c r="B446" s="97">
        <v>432</v>
      </c>
      <c r="C446" s="35">
        <f t="shared" si="25"/>
        <v>0</v>
      </c>
      <c r="D446" s="35">
        <f t="shared" si="26"/>
        <v>0</v>
      </c>
      <c r="E446" s="35">
        <f t="shared" si="27"/>
        <v>0</v>
      </c>
      <c r="F446" s="35">
        <f t="shared" si="28"/>
        <v>0</v>
      </c>
    </row>
    <row r="447" spans="2:6" x14ac:dyDescent="0.3">
      <c r="B447" s="97">
        <v>433</v>
      </c>
      <c r="C447" s="35">
        <f t="shared" si="25"/>
        <v>0</v>
      </c>
      <c r="D447" s="35">
        <f t="shared" si="26"/>
        <v>0</v>
      </c>
      <c r="E447" s="35">
        <f t="shared" si="27"/>
        <v>0</v>
      </c>
      <c r="F447" s="35">
        <f t="shared" si="28"/>
        <v>0</v>
      </c>
    </row>
    <row r="448" spans="2:6" x14ac:dyDescent="0.3">
      <c r="B448" s="97">
        <v>434</v>
      </c>
      <c r="C448" s="35">
        <f t="shared" si="25"/>
        <v>0</v>
      </c>
      <c r="D448" s="35">
        <f t="shared" si="26"/>
        <v>0</v>
      </c>
      <c r="E448" s="35">
        <f t="shared" si="27"/>
        <v>0</v>
      </c>
      <c r="F448" s="35">
        <f t="shared" si="28"/>
        <v>0</v>
      </c>
    </row>
    <row r="449" spans="2:6" x14ac:dyDescent="0.3">
      <c r="B449" s="97">
        <v>435</v>
      </c>
      <c r="C449" s="35">
        <f t="shared" si="25"/>
        <v>0</v>
      </c>
      <c r="D449" s="35">
        <f t="shared" si="26"/>
        <v>0</v>
      </c>
      <c r="E449" s="35">
        <f t="shared" si="27"/>
        <v>0</v>
      </c>
      <c r="F449" s="35">
        <f t="shared" si="28"/>
        <v>0</v>
      </c>
    </row>
    <row r="450" spans="2:6" x14ac:dyDescent="0.3">
      <c r="B450" s="97">
        <v>436</v>
      </c>
      <c r="C450" s="35">
        <f t="shared" si="25"/>
        <v>0</v>
      </c>
      <c r="D450" s="35">
        <f t="shared" si="26"/>
        <v>0</v>
      </c>
      <c r="E450" s="35">
        <f t="shared" si="27"/>
        <v>0</v>
      </c>
      <c r="F450" s="35">
        <f t="shared" si="28"/>
        <v>0</v>
      </c>
    </row>
    <row r="451" spans="2:6" x14ac:dyDescent="0.3">
      <c r="B451" s="97">
        <v>437</v>
      </c>
      <c r="C451" s="35">
        <f t="shared" si="25"/>
        <v>0</v>
      </c>
      <c r="D451" s="35">
        <f t="shared" si="26"/>
        <v>0</v>
      </c>
      <c r="E451" s="35">
        <f t="shared" si="27"/>
        <v>0</v>
      </c>
      <c r="F451" s="35">
        <f t="shared" si="28"/>
        <v>0</v>
      </c>
    </row>
    <row r="452" spans="2:6" x14ac:dyDescent="0.3">
      <c r="B452" s="97">
        <v>438</v>
      </c>
      <c r="C452" s="35">
        <f t="shared" si="25"/>
        <v>0</v>
      </c>
      <c r="D452" s="35">
        <f t="shared" si="26"/>
        <v>0</v>
      </c>
      <c r="E452" s="35">
        <f t="shared" si="27"/>
        <v>0</v>
      </c>
      <c r="F452" s="35">
        <f t="shared" si="28"/>
        <v>0</v>
      </c>
    </row>
    <row r="453" spans="2:6" x14ac:dyDescent="0.3">
      <c r="B453" s="97">
        <v>439</v>
      </c>
      <c r="C453" s="35">
        <f t="shared" si="25"/>
        <v>0</v>
      </c>
      <c r="D453" s="35">
        <f t="shared" si="26"/>
        <v>0</v>
      </c>
      <c r="E453" s="35">
        <f t="shared" si="27"/>
        <v>0</v>
      </c>
      <c r="F453" s="35">
        <f t="shared" si="28"/>
        <v>0</v>
      </c>
    </row>
    <row r="454" spans="2:6" x14ac:dyDescent="0.3">
      <c r="B454" s="97">
        <v>440</v>
      </c>
      <c r="C454" s="35">
        <f t="shared" si="25"/>
        <v>0</v>
      </c>
      <c r="D454" s="35">
        <f t="shared" si="26"/>
        <v>0</v>
      </c>
      <c r="E454" s="35">
        <f t="shared" si="27"/>
        <v>0</v>
      </c>
      <c r="F454" s="35">
        <f t="shared" si="28"/>
        <v>0</v>
      </c>
    </row>
    <row r="455" spans="2:6" x14ac:dyDescent="0.3">
      <c r="B455" s="97">
        <v>441</v>
      </c>
      <c r="C455" s="35">
        <f t="shared" ref="C455:C518" si="29">IF(B455&gt;$C$10,,C454)</f>
        <v>0</v>
      </c>
      <c r="D455" s="35">
        <f t="shared" ref="D455:D518" si="30">IF(B455&gt;$C$10,,F454+C455)</f>
        <v>0</v>
      </c>
      <c r="E455" s="35">
        <f t="shared" ref="E455:E518" si="31">IF(B455&gt;$C$10,,D455*$C$6)</f>
        <v>0</v>
      </c>
      <c r="F455" s="35">
        <f t="shared" ref="F455:F518" si="32">IF(B455&gt;$C$10,,D455+E455)</f>
        <v>0</v>
      </c>
    </row>
    <row r="456" spans="2:6" x14ac:dyDescent="0.3">
      <c r="B456" s="97">
        <v>442</v>
      </c>
      <c r="C456" s="35">
        <f t="shared" si="29"/>
        <v>0</v>
      </c>
      <c r="D456" s="35">
        <f t="shared" si="30"/>
        <v>0</v>
      </c>
      <c r="E456" s="35">
        <f t="shared" si="31"/>
        <v>0</v>
      </c>
      <c r="F456" s="35">
        <f t="shared" si="32"/>
        <v>0</v>
      </c>
    </row>
    <row r="457" spans="2:6" x14ac:dyDescent="0.3">
      <c r="B457" s="97">
        <v>443</v>
      </c>
      <c r="C457" s="35">
        <f t="shared" si="29"/>
        <v>0</v>
      </c>
      <c r="D457" s="35">
        <f t="shared" si="30"/>
        <v>0</v>
      </c>
      <c r="E457" s="35">
        <f t="shared" si="31"/>
        <v>0</v>
      </c>
      <c r="F457" s="35">
        <f t="shared" si="32"/>
        <v>0</v>
      </c>
    </row>
    <row r="458" spans="2:6" x14ac:dyDescent="0.3">
      <c r="B458" s="97">
        <v>444</v>
      </c>
      <c r="C458" s="35">
        <f t="shared" si="29"/>
        <v>0</v>
      </c>
      <c r="D458" s="35">
        <f t="shared" si="30"/>
        <v>0</v>
      </c>
      <c r="E458" s="35">
        <f t="shared" si="31"/>
        <v>0</v>
      </c>
      <c r="F458" s="35">
        <f t="shared" si="32"/>
        <v>0</v>
      </c>
    </row>
    <row r="459" spans="2:6" x14ac:dyDescent="0.3">
      <c r="B459" s="97">
        <v>445</v>
      </c>
      <c r="C459" s="35">
        <f t="shared" si="29"/>
        <v>0</v>
      </c>
      <c r="D459" s="35">
        <f t="shared" si="30"/>
        <v>0</v>
      </c>
      <c r="E459" s="35">
        <f t="shared" si="31"/>
        <v>0</v>
      </c>
      <c r="F459" s="35">
        <f t="shared" si="32"/>
        <v>0</v>
      </c>
    </row>
    <row r="460" spans="2:6" x14ac:dyDescent="0.3">
      <c r="B460" s="97">
        <v>446</v>
      </c>
      <c r="C460" s="35">
        <f t="shared" si="29"/>
        <v>0</v>
      </c>
      <c r="D460" s="35">
        <f t="shared" si="30"/>
        <v>0</v>
      </c>
      <c r="E460" s="35">
        <f t="shared" si="31"/>
        <v>0</v>
      </c>
      <c r="F460" s="35">
        <f t="shared" si="32"/>
        <v>0</v>
      </c>
    </row>
    <row r="461" spans="2:6" x14ac:dyDescent="0.3">
      <c r="B461" s="97">
        <v>447</v>
      </c>
      <c r="C461" s="35">
        <f t="shared" si="29"/>
        <v>0</v>
      </c>
      <c r="D461" s="35">
        <f t="shared" si="30"/>
        <v>0</v>
      </c>
      <c r="E461" s="35">
        <f t="shared" si="31"/>
        <v>0</v>
      </c>
      <c r="F461" s="35">
        <f t="shared" si="32"/>
        <v>0</v>
      </c>
    </row>
    <row r="462" spans="2:6" x14ac:dyDescent="0.3">
      <c r="B462" s="97">
        <v>448</v>
      </c>
      <c r="C462" s="35">
        <f t="shared" si="29"/>
        <v>0</v>
      </c>
      <c r="D462" s="35">
        <f t="shared" si="30"/>
        <v>0</v>
      </c>
      <c r="E462" s="35">
        <f t="shared" si="31"/>
        <v>0</v>
      </c>
      <c r="F462" s="35">
        <f t="shared" si="32"/>
        <v>0</v>
      </c>
    </row>
    <row r="463" spans="2:6" x14ac:dyDescent="0.3">
      <c r="B463" s="97">
        <v>449</v>
      </c>
      <c r="C463" s="35">
        <f t="shared" si="29"/>
        <v>0</v>
      </c>
      <c r="D463" s="35">
        <f t="shared" si="30"/>
        <v>0</v>
      </c>
      <c r="E463" s="35">
        <f t="shared" si="31"/>
        <v>0</v>
      </c>
      <c r="F463" s="35">
        <f t="shared" si="32"/>
        <v>0</v>
      </c>
    </row>
    <row r="464" spans="2:6" x14ac:dyDescent="0.3">
      <c r="B464" s="97">
        <v>450</v>
      </c>
      <c r="C464" s="35">
        <f t="shared" si="29"/>
        <v>0</v>
      </c>
      <c r="D464" s="35">
        <f t="shared" si="30"/>
        <v>0</v>
      </c>
      <c r="E464" s="35">
        <f t="shared" si="31"/>
        <v>0</v>
      </c>
      <c r="F464" s="35">
        <f t="shared" si="32"/>
        <v>0</v>
      </c>
    </row>
    <row r="465" spans="2:6" x14ac:dyDescent="0.3">
      <c r="B465" s="97">
        <v>451</v>
      </c>
      <c r="C465" s="35">
        <f t="shared" si="29"/>
        <v>0</v>
      </c>
      <c r="D465" s="35">
        <f t="shared" si="30"/>
        <v>0</v>
      </c>
      <c r="E465" s="35">
        <f t="shared" si="31"/>
        <v>0</v>
      </c>
      <c r="F465" s="35">
        <f t="shared" si="32"/>
        <v>0</v>
      </c>
    </row>
    <row r="466" spans="2:6" x14ac:dyDescent="0.3">
      <c r="B466" s="97">
        <v>452</v>
      </c>
      <c r="C466" s="35">
        <f t="shared" si="29"/>
        <v>0</v>
      </c>
      <c r="D466" s="35">
        <f t="shared" si="30"/>
        <v>0</v>
      </c>
      <c r="E466" s="35">
        <f t="shared" si="31"/>
        <v>0</v>
      </c>
      <c r="F466" s="35">
        <f t="shared" si="32"/>
        <v>0</v>
      </c>
    </row>
    <row r="467" spans="2:6" x14ac:dyDescent="0.3">
      <c r="B467" s="97">
        <v>453</v>
      </c>
      <c r="C467" s="35">
        <f t="shared" si="29"/>
        <v>0</v>
      </c>
      <c r="D467" s="35">
        <f t="shared" si="30"/>
        <v>0</v>
      </c>
      <c r="E467" s="35">
        <f t="shared" si="31"/>
        <v>0</v>
      </c>
      <c r="F467" s="35">
        <f t="shared" si="32"/>
        <v>0</v>
      </c>
    </row>
    <row r="468" spans="2:6" x14ac:dyDescent="0.3">
      <c r="B468" s="97">
        <v>454</v>
      </c>
      <c r="C468" s="35">
        <f t="shared" si="29"/>
        <v>0</v>
      </c>
      <c r="D468" s="35">
        <f t="shared" si="30"/>
        <v>0</v>
      </c>
      <c r="E468" s="35">
        <f t="shared" si="31"/>
        <v>0</v>
      </c>
      <c r="F468" s="35">
        <f t="shared" si="32"/>
        <v>0</v>
      </c>
    </row>
    <row r="469" spans="2:6" x14ac:dyDescent="0.3">
      <c r="B469" s="97">
        <v>455</v>
      </c>
      <c r="C469" s="35">
        <f t="shared" si="29"/>
        <v>0</v>
      </c>
      <c r="D469" s="35">
        <f t="shared" si="30"/>
        <v>0</v>
      </c>
      <c r="E469" s="35">
        <f t="shared" si="31"/>
        <v>0</v>
      </c>
      <c r="F469" s="35">
        <f t="shared" si="32"/>
        <v>0</v>
      </c>
    </row>
    <row r="470" spans="2:6" x14ac:dyDescent="0.3">
      <c r="B470" s="97">
        <v>456</v>
      </c>
      <c r="C470" s="35">
        <f t="shared" si="29"/>
        <v>0</v>
      </c>
      <c r="D470" s="35">
        <f t="shared" si="30"/>
        <v>0</v>
      </c>
      <c r="E470" s="35">
        <f t="shared" si="31"/>
        <v>0</v>
      </c>
      <c r="F470" s="35">
        <f t="shared" si="32"/>
        <v>0</v>
      </c>
    </row>
    <row r="471" spans="2:6" x14ac:dyDescent="0.3">
      <c r="B471" s="97">
        <v>457</v>
      </c>
      <c r="C471" s="35">
        <f t="shared" si="29"/>
        <v>0</v>
      </c>
      <c r="D471" s="35">
        <f t="shared" si="30"/>
        <v>0</v>
      </c>
      <c r="E471" s="35">
        <f t="shared" si="31"/>
        <v>0</v>
      </c>
      <c r="F471" s="35">
        <f t="shared" si="32"/>
        <v>0</v>
      </c>
    </row>
    <row r="472" spans="2:6" x14ac:dyDescent="0.3">
      <c r="B472" s="97">
        <v>458</v>
      </c>
      <c r="C472" s="35">
        <f t="shared" si="29"/>
        <v>0</v>
      </c>
      <c r="D472" s="35">
        <f t="shared" si="30"/>
        <v>0</v>
      </c>
      <c r="E472" s="35">
        <f t="shared" si="31"/>
        <v>0</v>
      </c>
      <c r="F472" s="35">
        <f t="shared" si="32"/>
        <v>0</v>
      </c>
    </row>
    <row r="473" spans="2:6" x14ac:dyDescent="0.3">
      <c r="B473" s="97">
        <v>459</v>
      </c>
      <c r="C473" s="35">
        <f t="shared" si="29"/>
        <v>0</v>
      </c>
      <c r="D473" s="35">
        <f t="shared" si="30"/>
        <v>0</v>
      </c>
      <c r="E473" s="35">
        <f t="shared" si="31"/>
        <v>0</v>
      </c>
      <c r="F473" s="35">
        <f t="shared" si="32"/>
        <v>0</v>
      </c>
    </row>
    <row r="474" spans="2:6" x14ac:dyDescent="0.3">
      <c r="B474" s="97">
        <v>460</v>
      </c>
      <c r="C474" s="35">
        <f t="shared" si="29"/>
        <v>0</v>
      </c>
      <c r="D474" s="35">
        <f t="shared" si="30"/>
        <v>0</v>
      </c>
      <c r="E474" s="35">
        <f t="shared" si="31"/>
        <v>0</v>
      </c>
      <c r="F474" s="35">
        <f t="shared" si="32"/>
        <v>0</v>
      </c>
    </row>
    <row r="475" spans="2:6" x14ac:dyDescent="0.3">
      <c r="B475" s="97">
        <v>461</v>
      </c>
      <c r="C475" s="35">
        <f t="shared" si="29"/>
        <v>0</v>
      </c>
      <c r="D475" s="35">
        <f t="shared" si="30"/>
        <v>0</v>
      </c>
      <c r="E475" s="35">
        <f t="shared" si="31"/>
        <v>0</v>
      </c>
      <c r="F475" s="35">
        <f t="shared" si="32"/>
        <v>0</v>
      </c>
    </row>
    <row r="476" spans="2:6" x14ac:dyDescent="0.3">
      <c r="B476" s="97">
        <v>462</v>
      </c>
      <c r="C476" s="35">
        <f t="shared" si="29"/>
        <v>0</v>
      </c>
      <c r="D476" s="35">
        <f t="shared" si="30"/>
        <v>0</v>
      </c>
      <c r="E476" s="35">
        <f t="shared" si="31"/>
        <v>0</v>
      </c>
      <c r="F476" s="35">
        <f t="shared" si="32"/>
        <v>0</v>
      </c>
    </row>
    <row r="477" spans="2:6" x14ac:dyDescent="0.3">
      <c r="B477" s="97">
        <v>463</v>
      </c>
      <c r="C477" s="35">
        <f t="shared" si="29"/>
        <v>0</v>
      </c>
      <c r="D477" s="35">
        <f t="shared" si="30"/>
        <v>0</v>
      </c>
      <c r="E477" s="35">
        <f t="shared" si="31"/>
        <v>0</v>
      </c>
      <c r="F477" s="35">
        <f t="shared" si="32"/>
        <v>0</v>
      </c>
    </row>
    <row r="478" spans="2:6" x14ac:dyDescent="0.3">
      <c r="B478" s="97">
        <v>464</v>
      </c>
      <c r="C478" s="35">
        <f t="shared" si="29"/>
        <v>0</v>
      </c>
      <c r="D478" s="35">
        <f t="shared" si="30"/>
        <v>0</v>
      </c>
      <c r="E478" s="35">
        <f t="shared" si="31"/>
        <v>0</v>
      </c>
      <c r="F478" s="35">
        <f t="shared" si="32"/>
        <v>0</v>
      </c>
    </row>
    <row r="479" spans="2:6" x14ac:dyDescent="0.3">
      <c r="B479" s="97">
        <v>465</v>
      </c>
      <c r="C479" s="35">
        <f t="shared" si="29"/>
        <v>0</v>
      </c>
      <c r="D479" s="35">
        <f t="shared" si="30"/>
        <v>0</v>
      </c>
      <c r="E479" s="35">
        <f t="shared" si="31"/>
        <v>0</v>
      </c>
      <c r="F479" s="35">
        <f t="shared" si="32"/>
        <v>0</v>
      </c>
    </row>
    <row r="480" spans="2:6" x14ac:dyDescent="0.3">
      <c r="B480" s="97">
        <v>466</v>
      </c>
      <c r="C480" s="35">
        <f t="shared" si="29"/>
        <v>0</v>
      </c>
      <c r="D480" s="35">
        <f t="shared" si="30"/>
        <v>0</v>
      </c>
      <c r="E480" s="35">
        <f t="shared" si="31"/>
        <v>0</v>
      </c>
      <c r="F480" s="35">
        <f t="shared" si="32"/>
        <v>0</v>
      </c>
    </row>
    <row r="481" spans="2:6" x14ac:dyDescent="0.3">
      <c r="B481" s="97">
        <v>467</v>
      </c>
      <c r="C481" s="35">
        <f t="shared" si="29"/>
        <v>0</v>
      </c>
      <c r="D481" s="35">
        <f t="shared" si="30"/>
        <v>0</v>
      </c>
      <c r="E481" s="35">
        <f t="shared" si="31"/>
        <v>0</v>
      </c>
      <c r="F481" s="35">
        <f t="shared" si="32"/>
        <v>0</v>
      </c>
    </row>
    <row r="482" spans="2:6" x14ac:dyDescent="0.3">
      <c r="B482" s="97">
        <v>468</v>
      </c>
      <c r="C482" s="35">
        <f t="shared" si="29"/>
        <v>0</v>
      </c>
      <c r="D482" s="35">
        <f t="shared" si="30"/>
        <v>0</v>
      </c>
      <c r="E482" s="35">
        <f t="shared" si="31"/>
        <v>0</v>
      </c>
      <c r="F482" s="35">
        <f t="shared" si="32"/>
        <v>0</v>
      </c>
    </row>
    <row r="483" spans="2:6" x14ac:dyDescent="0.3">
      <c r="B483" s="97">
        <v>469</v>
      </c>
      <c r="C483" s="35">
        <f t="shared" si="29"/>
        <v>0</v>
      </c>
      <c r="D483" s="35">
        <f t="shared" si="30"/>
        <v>0</v>
      </c>
      <c r="E483" s="35">
        <f t="shared" si="31"/>
        <v>0</v>
      </c>
      <c r="F483" s="35">
        <f t="shared" si="32"/>
        <v>0</v>
      </c>
    </row>
    <row r="484" spans="2:6" x14ac:dyDescent="0.3">
      <c r="B484" s="97">
        <v>470</v>
      </c>
      <c r="C484" s="35">
        <f t="shared" si="29"/>
        <v>0</v>
      </c>
      <c r="D484" s="35">
        <f t="shared" si="30"/>
        <v>0</v>
      </c>
      <c r="E484" s="35">
        <f t="shared" si="31"/>
        <v>0</v>
      </c>
      <c r="F484" s="35">
        <f t="shared" si="32"/>
        <v>0</v>
      </c>
    </row>
    <row r="485" spans="2:6" x14ac:dyDescent="0.3">
      <c r="B485" s="97">
        <v>471</v>
      </c>
      <c r="C485" s="35">
        <f t="shared" si="29"/>
        <v>0</v>
      </c>
      <c r="D485" s="35">
        <f t="shared" si="30"/>
        <v>0</v>
      </c>
      <c r="E485" s="35">
        <f t="shared" si="31"/>
        <v>0</v>
      </c>
      <c r="F485" s="35">
        <f t="shared" si="32"/>
        <v>0</v>
      </c>
    </row>
    <row r="486" spans="2:6" x14ac:dyDescent="0.3">
      <c r="B486" s="97">
        <v>472</v>
      </c>
      <c r="C486" s="35">
        <f t="shared" si="29"/>
        <v>0</v>
      </c>
      <c r="D486" s="35">
        <f t="shared" si="30"/>
        <v>0</v>
      </c>
      <c r="E486" s="35">
        <f t="shared" si="31"/>
        <v>0</v>
      </c>
      <c r="F486" s="35">
        <f t="shared" si="32"/>
        <v>0</v>
      </c>
    </row>
    <row r="487" spans="2:6" x14ac:dyDescent="0.3">
      <c r="B487" s="97">
        <v>473</v>
      </c>
      <c r="C487" s="35">
        <f t="shared" si="29"/>
        <v>0</v>
      </c>
      <c r="D487" s="35">
        <f t="shared" si="30"/>
        <v>0</v>
      </c>
      <c r="E487" s="35">
        <f t="shared" si="31"/>
        <v>0</v>
      </c>
      <c r="F487" s="35">
        <f t="shared" si="32"/>
        <v>0</v>
      </c>
    </row>
    <row r="488" spans="2:6" x14ac:dyDescent="0.3">
      <c r="B488" s="97">
        <v>474</v>
      </c>
      <c r="C488" s="35">
        <f t="shared" si="29"/>
        <v>0</v>
      </c>
      <c r="D488" s="35">
        <f t="shared" si="30"/>
        <v>0</v>
      </c>
      <c r="E488" s="35">
        <f t="shared" si="31"/>
        <v>0</v>
      </c>
      <c r="F488" s="35">
        <f t="shared" si="32"/>
        <v>0</v>
      </c>
    </row>
    <row r="489" spans="2:6" x14ac:dyDescent="0.3">
      <c r="B489" s="97">
        <v>475</v>
      </c>
      <c r="C489" s="35">
        <f t="shared" si="29"/>
        <v>0</v>
      </c>
      <c r="D489" s="35">
        <f t="shared" si="30"/>
        <v>0</v>
      </c>
      <c r="E489" s="35">
        <f t="shared" si="31"/>
        <v>0</v>
      </c>
      <c r="F489" s="35">
        <f t="shared" si="32"/>
        <v>0</v>
      </c>
    </row>
    <row r="490" spans="2:6" x14ac:dyDescent="0.3">
      <c r="B490" s="97">
        <v>476</v>
      </c>
      <c r="C490" s="35">
        <f t="shared" si="29"/>
        <v>0</v>
      </c>
      <c r="D490" s="35">
        <f t="shared" si="30"/>
        <v>0</v>
      </c>
      <c r="E490" s="35">
        <f t="shared" si="31"/>
        <v>0</v>
      </c>
      <c r="F490" s="35">
        <f t="shared" si="32"/>
        <v>0</v>
      </c>
    </row>
    <row r="491" spans="2:6" x14ac:dyDescent="0.3">
      <c r="B491" s="97">
        <v>477</v>
      </c>
      <c r="C491" s="35">
        <f t="shared" si="29"/>
        <v>0</v>
      </c>
      <c r="D491" s="35">
        <f t="shared" si="30"/>
        <v>0</v>
      </c>
      <c r="E491" s="35">
        <f t="shared" si="31"/>
        <v>0</v>
      </c>
      <c r="F491" s="35">
        <f t="shared" si="32"/>
        <v>0</v>
      </c>
    </row>
    <row r="492" spans="2:6" x14ac:dyDescent="0.3">
      <c r="B492" s="97">
        <v>478</v>
      </c>
      <c r="C492" s="35">
        <f t="shared" si="29"/>
        <v>0</v>
      </c>
      <c r="D492" s="35">
        <f t="shared" si="30"/>
        <v>0</v>
      </c>
      <c r="E492" s="35">
        <f t="shared" si="31"/>
        <v>0</v>
      </c>
      <c r="F492" s="35">
        <f t="shared" si="32"/>
        <v>0</v>
      </c>
    </row>
    <row r="493" spans="2:6" x14ac:dyDescent="0.3">
      <c r="B493" s="97">
        <v>479</v>
      </c>
      <c r="C493" s="35">
        <f t="shared" si="29"/>
        <v>0</v>
      </c>
      <c r="D493" s="35">
        <f t="shared" si="30"/>
        <v>0</v>
      </c>
      <c r="E493" s="35">
        <f t="shared" si="31"/>
        <v>0</v>
      </c>
      <c r="F493" s="35">
        <f t="shared" si="32"/>
        <v>0</v>
      </c>
    </row>
    <row r="494" spans="2:6" x14ac:dyDescent="0.3">
      <c r="B494" s="97">
        <v>480</v>
      </c>
      <c r="C494" s="35">
        <f t="shared" si="29"/>
        <v>0</v>
      </c>
      <c r="D494" s="35">
        <f t="shared" si="30"/>
        <v>0</v>
      </c>
      <c r="E494" s="35">
        <f t="shared" si="31"/>
        <v>0</v>
      </c>
      <c r="F494" s="35">
        <f t="shared" si="32"/>
        <v>0</v>
      </c>
    </row>
    <row r="495" spans="2:6" x14ac:dyDescent="0.3">
      <c r="B495" s="97">
        <v>481</v>
      </c>
      <c r="C495" s="35">
        <f t="shared" si="29"/>
        <v>0</v>
      </c>
      <c r="D495" s="35">
        <f t="shared" si="30"/>
        <v>0</v>
      </c>
      <c r="E495" s="35">
        <f t="shared" si="31"/>
        <v>0</v>
      </c>
      <c r="F495" s="35">
        <f t="shared" si="32"/>
        <v>0</v>
      </c>
    </row>
    <row r="496" spans="2:6" x14ac:dyDescent="0.3">
      <c r="B496" s="97">
        <v>482</v>
      </c>
      <c r="C496" s="35">
        <f t="shared" si="29"/>
        <v>0</v>
      </c>
      <c r="D496" s="35">
        <f t="shared" si="30"/>
        <v>0</v>
      </c>
      <c r="E496" s="35">
        <f t="shared" si="31"/>
        <v>0</v>
      </c>
      <c r="F496" s="35">
        <f t="shared" si="32"/>
        <v>0</v>
      </c>
    </row>
    <row r="497" spans="2:6" x14ac:dyDescent="0.3">
      <c r="B497" s="97">
        <v>483</v>
      </c>
      <c r="C497" s="35">
        <f t="shared" si="29"/>
        <v>0</v>
      </c>
      <c r="D497" s="35">
        <f t="shared" si="30"/>
        <v>0</v>
      </c>
      <c r="E497" s="35">
        <f t="shared" si="31"/>
        <v>0</v>
      </c>
      <c r="F497" s="35">
        <f t="shared" si="32"/>
        <v>0</v>
      </c>
    </row>
    <row r="498" spans="2:6" x14ac:dyDescent="0.3">
      <c r="B498" s="97">
        <v>484</v>
      </c>
      <c r="C498" s="35">
        <f t="shared" si="29"/>
        <v>0</v>
      </c>
      <c r="D498" s="35">
        <f t="shared" si="30"/>
        <v>0</v>
      </c>
      <c r="E498" s="35">
        <f t="shared" si="31"/>
        <v>0</v>
      </c>
      <c r="F498" s="35">
        <f t="shared" si="32"/>
        <v>0</v>
      </c>
    </row>
    <row r="499" spans="2:6" x14ac:dyDescent="0.3">
      <c r="B499" s="97">
        <v>485</v>
      </c>
      <c r="C499" s="35">
        <f t="shared" si="29"/>
        <v>0</v>
      </c>
      <c r="D499" s="35">
        <f t="shared" si="30"/>
        <v>0</v>
      </c>
      <c r="E499" s="35">
        <f t="shared" si="31"/>
        <v>0</v>
      </c>
      <c r="F499" s="35">
        <f t="shared" si="32"/>
        <v>0</v>
      </c>
    </row>
    <row r="500" spans="2:6" x14ac:dyDescent="0.3">
      <c r="B500" s="97">
        <v>486</v>
      </c>
      <c r="C500" s="35">
        <f t="shared" si="29"/>
        <v>0</v>
      </c>
      <c r="D500" s="35">
        <f t="shared" si="30"/>
        <v>0</v>
      </c>
      <c r="E500" s="35">
        <f t="shared" si="31"/>
        <v>0</v>
      </c>
      <c r="F500" s="35">
        <f t="shared" si="32"/>
        <v>0</v>
      </c>
    </row>
    <row r="501" spans="2:6" x14ac:dyDescent="0.3">
      <c r="B501" s="97">
        <v>487</v>
      </c>
      <c r="C501" s="35">
        <f t="shared" si="29"/>
        <v>0</v>
      </c>
      <c r="D501" s="35">
        <f t="shared" si="30"/>
        <v>0</v>
      </c>
      <c r="E501" s="35">
        <f t="shared" si="31"/>
        <v>0</v>
      </c>
      <c r="F501" s="35">
        <f t="shared" si="32"/>
        <v>0</v>
      </c>
    </row>
    <row r="502" spans="2:6" x14ac:dyDescent="0.3">
      <c r="B502" s="97">
        <v>488</v>
      </c>
      <c r="C502" s="35">
        <f t="shared" si="29"/>
        <v>0</v>
      </c>
      <c r="D502" s="35">
        <f t="shared" si="30"/>
        <v>0</v>
      </c>
      <c r="E502" s="35">
        <f t="shared" si="31"/>
        <v>0</v>
      </c>
      <c r="F502" s="35">
        <f t="shared" si="32"/>
        <v>0</v>
      </c>
    </row>
    <row r="503" spans="2:6" x14ac:dyDescent="0.3">
      <c r="B503" s="97">
        <v>489</v>
      </c>
      <c r="C503" s="35">
        <f t="shared" si="29"/>
        <v>0</v>
      </c>
      <c r="D503" s="35">
        <f t="shared" si="30"/>
        <v>0</v>
      </c>
      <c r="E503" s="35">
        <f t="shared" si="31"/>
        <v>0</v>
      </c>
      <c r="F503" s="35">
        <f t="shared" si="32"/>
        <v>0</v>
      </c>
    </row>
    <row r="504" spans="2:6" x14ac:dyDescent="0.3">
      <c r="B504" s="97">
        <v>490</v>
      </c>
      <c r="C504" s="35">
        <f t="shared" si="29"/>
        <v>0</v>
      </c>
      <c r="D504" s="35">
        <f t="shared" si="30"/>
        <v>0</v>
      </c>
      <c r="E504" s="35">
        <f t="shared" si="31"/>
        <v>0</v>
      </c>
      <c r="F504" s="35">
        <f t="shared" si="32"/>
        <v>0</v>
      </c>
    </row>
    <row r="505" spans="2:6" x14ac:dyDescent="0.3">
      <c r="B505" s="97">
        <v>491</v>
      </c>
      <c r="C505" s="35">
        <f t="shared" si="29"/>
        <v>0</v>
      </c>
      <c r="D505" s="35">
        <f t="shared" si="30"/>
        <v>0</v>
      </c>
      <c r="E505" s="35">
        <f t="shared" si="31"/>
        <v>0</v>
      </c>
      <c r="F505" s="35">
        <f t="shared" si="32"/>
        <v>0</v>
      </c>
    </row>
    <row r="506" spans="2:6" x14ac:dyDescent="0.3">
      <c r="B506" s="97">
        <v>492</v>
      </c>
      <c r="C506" s="35">
        <f t="shared" si="29"/>
        <v>0</v>
      </c>
      <c r="D506" s="35">
        <f t="shared" si="30"/>
        <v>0</v>
      </c>
      <c r="E506" s="35">
        <f t="shared" si="31"/>
        <v>0</v>
      </c>
      <c r="F506" s="35">
        <f t="shared" si="32"/>
        <v>0</v>
      </c>
    </row>
    <row r="507" spans="2:6" x14ac:dyDescent="0.3">
      <c r="B507" s="97">
        <v>493</v>
      </c>
      <c r="C507" s="35">
        <f t="shared" si="29"/>
        <v>0</v>
      </c>
      <c r="D507" s="35">
        <f t="shared" si="30"/>
        <v>0</v>
      </c>
      <c r="E507" s="35">
        <f t="shared" si="31"/>
        <v>0</v>
      </c>
      <c r="F507" s="35">
        <f t="shared" si="32"/>
        <v>0</v>
      </c>
    </row>
    <row r="508" spans="2:6" x14ac:dyDescent="0.3">
      <c r="B508" s="97">
        <v>494</v>
      </c>
      <c r="C508" s="35">
        <f t="shared" si="29"/>
        <v>0</v>
      </c>
      <c r="D508" s="35">
        <f t="shared" si="30"/>
        <v>0</v>
      </c>
      <c r="E508" s="35">
        <f t="shared" si="31"/>
        <v>0</v>
      </c>
      <c r="F508" s="35">
        <f t="shared" si="32"/>
        <v>0</v>
      </c>
    </row>
    <row r="509" spans="2:6" x14ac:dyDescent="0.3">
      <c r="B509" s="97">
        <v>495</v>
      </c>
      <c r="C509" s="35">
        <f t="shared" si="29"/>
        <v>0</v>
      </c>
      <c r="D509" s="35">
        <f t="shared" si="30"/>
        <v>0</v>
      </c>
      <c r="E509" s="35">
        <f t="shared" si="31"/>
        <v>0</v>
      </c>
      <c r="F509" s="35">
        <f t="shared" si="32"/>
        <v>0</v>
      </c>
    </row>
    <row r="510" spans="2:6" x14ac:dyDescent="0.3">
      <c r="B510" s="97">
        <v>496</v>
      </c>
      <c r="C510" s="35">
        <f t="shared" si="29"/>
        <v>0</v>
      </c>
      <c r="D510" s="35">
        <f t="shared" si="30"/>
        <v>0</v>
      </c>
      <c r="E510" s="35">
        <f t="shared" si="31"/>
        <v>0</v>
      </c>
      <c r="F510" s="35">
        <f t="shared" si="32"/>
        <v>0</v>
      </c>
    </row>
    <row r="511" spans="2:6" x14ac:dyDescent="0.3">
      <c r="B511" s="97">
        <v>497</v>
      </c>
      <c r="C511" s="35">
        <f t="shared" si="29"/>
        <v>0</v>
      </c>
      <c r="D511" s="35">
        <f t="shared" si="30"/>
        <v>0</v>
      </c>
      <c r="E511" s="35">
        <f t="shared" si="31"/>
        <v>0</v>
      </c>
      <c r="F511" s="35">
        <f t="shared" si="32"/>
        <v>0</v>
      </c>
    </row>
    <row r="512" spans="2:6" x14ac:dyDescent="0.3">
      <c r="B512" s="97">
        <v>498</v>
      </c>
      <c r="C512" s="35">
        <f t="shared" si="29"/>
        <v>0</v>
      </c>
      <c r="D512" s="35">
        <f t="shared" si="30"/>
        <v>0</v>
      </c>
      <c r="E512" s="35">
        <f t="shared" si="31"/>
        <v>0</v>
      </c>
      <c r="F512" s="35">
        <f t="shared" si="32"/>
        <v>0</v>
      </c>
    </row>
    <row r="513" spans="2:6" x14ac:dyDescent="0.3">
      <c r="B513" s="97">
        <v>499</v>
      </c>
      <c r="C513" s="35">
        <f t="shared" si="29"/>
        <v>0</v>
      </c>
      <c r="D513" s="35">
        <f t="shared" si="30"/>
        <v>0</v>
      </c>
      <c r="E513" s="35">
        <f t="shared" si="31"/>
        <v>0</v>
      </c>
      <c r="F513" s="35">
        <f t="shared" si="32"/>
        <v>0</v>
      </c>
    </row>
    <row r="514" spans="2:6" x14ac:dyDescent="0.3">
      <c r="B514" s="97">
        <v>500</v>
      </c>
      <c r="C514" s="35">
        <f t="shared" si="29"/>
        <v>0</v>
      </c>
      <c r="D514" s="35">
        <f t="shared" si="30"/>
        <v>0</v>
      </c>
      <c r="E514" s="35">
        <f t="shared" si="31"/>
        <v>0</v>
      </c>
      <c r="F514" s="35">
        <f t="shared" si="32"/>
        <v>0</v>
      </c>
    </row>
    <row r="515" spans="2:6" x14ac:dyDescent="0.3">
      <c r="B515" s="97">
        <v>501</v>
      </c>
      <c r="C515" s="35">
        <f t="shared" si="29"/>
        <v>0</v>
      </c>
      <c r="D515" s="35">
        <f t="shared" si="30"/>
        <v>0</v>
      </c>
      <c r="E515" s="35">
        <f t="shared" si="31"/>
        <v>0</v>
      </c>
      <c r="F515" s="35">
        <f t="shared" si="32"/>
        <v>0</v>
      </c>
    </row>
    <row r="516" spans="2:6" x14ac:dyDescent="0.3">
      <c r="B516" s="97">
        <v>502</v>
      </c>
      <c r="C516" s="35">
        <f t="shared" si="29"/>
        <v>0</v>
      </c>
      <c r="D516" s="35">
        <f t="shared" si="30"/>
        <v>0</v>
      </c>
      <c r="E516" s="35">
        <f t="shared" si="31"/>
        <v>0</v>
      </c>
      <c r="F516" s="35">
        <f t="shared" si="32"/>
        <v>0</v>
      </c>
    </row>
    <row r="517" spans="2:6" x14ac:dyDescent="0.3">
      <c r="B517" s="97">
        <v>503</v>
      </c>
      <c r="C517" s="35">
        <f t="shared" si="29"/>
        <v>0</v>
      </c>
      <c r="D517" s="35">
        <f t="shared" si="30"/>
        <v>0</v>
      </c>
      <c r="E517" s="35">
        <f t="shared" si="31"/>
        <v>0</v>
      </c>
      <c r="F517" s="35">
        <f t="shared" si="32"/>
        <v>0</v>
      </c>
    </row>
    <row r="518" spans="2:6" x14ac:dyDescent="0.3">
      <c r="B518" s="97">
        <v>504</v>
      </c>
      <c r="C518" s="35">
        <f t="shared" si="29"/>
        <v>0</v>
      </c>
      <c r="D518" s="35">
        <f t="shared" si="30"/>
        <v>0</v>
      </c>
      <c r="E518" s="35">
        <f t="shared" si="31"/>
        <v>0</v>
      </c>
      <c r="F518" s="35">
        <f t="shared" si="32"/>
        <v>0</v>
      </c>
    </row>
    <row r="519" spans="2:6" x14ac:dyDescent="0.3">
      <c r="B519" s="97">
        <v>505</v>
      </c>
      <c r="C519" s="35">
        <f t="shared" ref="C519:C556" si="33">IF(B519&gt;$C$10,,C518)</f>
        <v>0</v>
      </c>
      <c r="D519" s="35">
        <f t="shared" ref="D519:D556" si="34">IF(B519&gt;$C$10,,F518+C519)</f>
        <v>0</v>
      </c>
      <c r="E519" s="35">
        <f t="shared" ref="E519:E556" si="35">IF(B519&gt;$C$10,,D519*$C$6)</f>
        <v>0</v>
      </c>
      <c r="F519" s="35">
        <f t="shared" ref="F519:F556" si="36">IF(B519&gt;$C$10,,D519+E519)</f>
        <v>0</v>
      </c>
    </row>
    <row r="520" spans="2:6" x14ac:dyDescent="0.3">
      <c r="B520" s="97">
        <v>506</v>
      </c>
      <c r="C520" s="35">
        <f t="shared" si="33"/>
        <v>0</v>
      </c>
      <c r="D520" s="35">
        <f t="shared" si="34"/>
        <v>0</v>
      </c>
      <c r="E520" s="35">
        <f t="shared" si="35"/>
        <v>0</v>
      </c>
      <c r="F520" s="35">
        <f t="shared" si="36"/>
        <v>0</v>
      </c>
    </row>
    <row r="521" spans="2:6" x14ac:dyDescent="0.3">
      <c r="B521" s="97">
        <v>507</v>
      </c>
      <c r="C521" s="35">
        <f t="shared" si="33"/>
        <v>0</v>
      </c>
      <c r="D521" s="35">
        <f t="shared" si="34"/>
        <v>0</v>
      </c>
      <c r="E521" s="35">
        <f t="shared" si="35"/>
        <v>0</v>
      </c>
      <c r="F521" s="35">
        <f t="shared" si="36"/>
        <v>0</v>
      </c>
    </row>
    <row r="522" spans="2:6" x14ac:dyDescent="0.3">
      <c r="B522" s="97">
        <v>508</v>
      </c>
      <c r="C522" s="35">
        <f t="shared" si="33"/>
        <v>0</v>
      </c>
      <c r="D522" s="35">
        <f t="shared" si="34"/>
        <v>0</v>
      </c>
      <c r="E522" s="35">
        <f t="shared" si="35"/>
        <v>0</v>
      </c>
      <c r="F522" s="35">
        <f t="shared" si="36"/>
        <v>0</v>
      </c>
    </row>
    <row r="523" spans="2:6" x14ac:dyDescent="0.3">
      <c r="B523" s="97">
        <v>509</v>
      </c>
      <c r="C523" s="35">
        <f t="shared" si="33"/>
        <v>0</v>
      </c>
      <c r="D523" s="35">
        <f t="shared" si="34"/>
        <v>0</v>
      </c>
      <c r="E523" s="35">
        <f t="shared" si="35"/>
        <v>0</v>
      </c>
      <c r="F523" s="35">
        <f t="shared" si="36"/>
        <v>0</v>
      </c>
    </row>
    <row r="524" spans="2:6" x14ac:dyDescent="0.3">
      <c r="B524" s="97">
        <v>510</v>
      </c>
      <c r="C524" s="35">
        <f t="shared" si="33"/>
        <v>0</v>
      </c>
      <c r="D524" s="35">
        <f t="shared" si="34"/>
        <v>0</v>
      </c>
      <c r="E524" s="35">
        <f t="shared" si="35"/>
        <v>0</v>
      </c>
      <c r="F524" s="35">
        <f t="shared" si="36"/>
        <v>0</v>
      </c>
    </row>
    <row r="525" spans="2:6" x14ac:dyDescent="0.3">
      <c r="B525" s="97">
        <v>511</v>
      </c>
      <c r="C525" s="35">
        <f t="shared" si="33"/>
        <v>0</v>
      </c>
      <c r="D525" s="35">
        <f t="shared" si="34"/>
        <v>0</v>
      </c>
      <c r="E525" s="35">
        <f t="shared" si="35"/>
        <v>0</v>
      </c>
      <c r="F525" s="35">
        <f t="shared" si="36"/>
        <v>0</v>
      </c>
    </row>
    <row r="526" spans="2:6" x14ac:dyDescent="0.3">
      <c r="B526" s="97">
        <v>512</v>
      </c>
      <c r="C526" s="35">
        <f t="shared" si="33"/>
        <v>0</v>
      </c>
      <c r="D526" s="35">
        <f t="shared" si="34"/>
        <v>0</v>
      </c>
      <c r="E526" s="35">
        <f t="shared" si="35"/>
        <v>0</v>
      </c>
      <c r="F526" s="35">
        <f t="shared" si="36"/>
        <v>0</v>
      </c>
    </row>
    <row r="527" spans="2:6" x14ac:dyDescent="0.3">
      <c r="B527" s="97">
        <v>513</v>
      </c>
      <c r="C527" s="35">
        <f t="shared" si="33"/>
        <v>0</v>
      </c>
      <c r="D527" s="35">
        <f t="shared" si="34"/>
        <v>0</v>
      </c>
      <c r="E527" s="35">
        <f t="shared" si="35"/>
        <v>0</v>
      </c>
      <c r="F527" s="35">
        <f t="shared" si="36"/>
        <v>0</v>
      </c>
    </row>
    <row r="528" spans="2:6" x14ac:dyDescent="0.3">
      <c r="B528" s="97">
        <v>514</v>
      </c>
      <c r="C528" s="35">
        <f t="shared" si="33"/>
        <v>0</v>
      </c>
      <c r="D528" s="35">
        <f t="shared" si="34"/>
        <v>0</v>
      </c>
      <c r="E528" s="35">
        <f t="shared" si="35"/>
        <v>0</v>
      </c>
      <c r="F528" s="35">
        <f t="shared" si="36"/>
        <v>0</v>
      </c>
    </row>
    <row r="529" spans="2:6" x14ac:dyDescent="0.3">
      <c r="B529" s="97">
        <v>515</v>
      </c>
      <c r="C529" s="35">
        <f t="shared" si="33"/>
        <v>0</v>
      </c>
      <c r="D529" s="35">
        <f t="shared" si="34"/>
        <v>0</v>
      </c>
      <c r="E529" s="35">
        <f t="shared" si="35"/>
        <v>0</v>
      </c>
      <c r="F529" s="35">
        <f t="shared" si="36"/>
        <v>0</v>
      </c>
    </row>
    <row r="530" spans="2:6" x14ac:dyDescent="0.3">
      <c r="B530" s="97">
        <v>516</v>
      </c>
      <c r="C530" s="35">
        <f t="shared" si="33"/>
        <v>0</v>
      </c>
      <c r="D530" s="35">
        <f t="shared" si="34"/>
        <v>0</v>
      </c>
      <c r="E530" s="35">
        <f t="shared" si="35"/>
        <v>0</v>
      </c>
      <c r="F530" s="35">
        <f t="shared" si="36"/>
        <v>0</v>
      </c>
    </row>
    <row r="531" spans="2:6" x14ac:dyDescent="0.3">
      <c r="B531" s="97">
        <v>517</v>
      </c>
      <c r="C531" s="35">
        <f t="shared" si="33"/>
        <v>0</v>
      </c>
      <c r="D531" s="35">
        <f t="shared" si="34"/>
        <v>0</v>
      </c>
      <c r="E531" s="35">
        <f t="shared" si="35"/>
        <v>0</v>
      </c>
      <c r="F531" s="35">
        <f t="shared" si="36"/>
        <v>0</v>
      </c>
    </row>
    <row r="532" spans="2:6" x14ac:dyDescent="0.3">
      <c r="B532" s="97">
        <v>518</v>
      </c>
      <c r="C532" s="35">
        <f t="shared" si="33"/>
        <v>0</v>
      </c>
      <c r="D532" s="35">
        <f t="shared" si="34"/>
        <v>0</v>
      </c>
      <c r="E532" s="35">
        <f t="shared" si="35"/>
        <v>0</v>
      </c>
      <c r="F532" s="35">
        <f t="shared" si="36"/>
        <v>0</v>
      </c>
    </row>
    <row r="533" spans="2:6" x14ac:dyDescent="0.3">
      <c r="B533" s="97">
        <v>519</v>
      </c>
      <c r="C533" s="35">
        <f t="shared" si="33"/>
        <v>0</v>
      </c>
      <c r="D533" s="35">
        <f t="shared" si="34"/>
        <v>0</v>
      </c>
      <c r="E533" s="35">
        <f t="shared" si="35"/>
        <v>0</v>
      </c>
      <c r="F533" s="35">
        <f t="shared" si="36"/>
        <v>0</v>
      </c>
    </row>
    <row r="534" spans="2:6" x14ac:dyDescent="0.3">
      <c r="B534" s="97">
        <v>520</v>
      </c>
      <c r="C534" s="35">
        <f t="shared" si="33"/>
        <v>0</v>
      </c>
      <c r="D534" s="35">
        <f t="shared" si="34"/>
        <v>0</v>
      </c>
      <c r="E534" s="35">
        <f t="shared" si="35"/>
        <v>0</v>
      </c>
      <c r="F534" s="35">
        <f t="shared" si="36"/>
        <v>0</v>
      </c>
    </row>
    <row r="535" spans="2:6" x14ac:dyDescent="0.3">
      <c r="B535" s="97">
        <v>521</v>
      </c>
      <c r="C535" s="35">
        <f t="shared" si="33"/>
        <v>0</v>
      </c>
      <c r="D535" s="35">
        <f t="shared" si="34"/>
        <v>0</v>
      </c>
      <c r="E535" s="35">
        <f t="shared" si="35"/>
        <v>0</v>
      </c>
      <c r="F535" s="35">
        <f t="shared" si="36"/>
        <v>0</v>
      </c>
    </row>
    <row r="536" spans="2:6" x14ac:dyDescent="0.3">
      <c r="B536" s="97">
        <v>522</v>
      </c>
      <c r="C536" s="35">
        <f t="shared" si="33"/>
        <v>0</v>
      </c>
      <c r="D536" s="35">
        <f t="shared" si="34"/>
        <v>0</v>
      </c>
      <c r="E536" s="35">
        <f t="shared" si="35"/>
        <v>0</v>
      </c>
      <c r="F536" s="35">
        <f t="shared" si="36"/>
        <v>0</v>
      </c>
    </row>
    <row r="537" spans="2:6" x14ac:dyDescent="0.3">
      <c r="B537" s="97">
        <v>523</v>
      </c>
      <c r="C537" s="35">
        <f t="shared" si="33"/>
        <v>0</v>
      </c>
      <c r="D537" s="35">
        <f t="shared" si="34"/>
        <v>0</v>
      </c>
      <c r="E537" s="35">
        <f t="shared" si="35"/>
        <v>0</v>
      </c>
      <c r="F537" s="35">
        <f t="shared" si="36"/>
        <v>0</v>
      </c>
    </row>
    <row r="538" spans="2:6" x14ac:dyDescent="0.3">
      <c r="B538" s="97">
        <v>524</v>
      </c>
      <c r="C538" s="35">
        <f t="shared" si="33"/>
        <v>0</v>
      </c>
      <c r="D538" s="35">
        <f t="shared" si="34"/>
        <v>0</v>
      </c>
      <c r="E538" s="35">
        <f t="shared" si="35"/>
        <v>0</v>
      </c>
      <c r="F538" s="35">
        <f t="shared" si="36"/>
        <v>0</v>
      </c>
    </row>
    <row r="539" spans="2:6" x14ac:dyDescent="0.3">
      <c r="B539" s="97">
        <v>525</v>
      </c>
      <c r="C539" s="35">
        <f t="shared" si="33"/>
        <v>0</v>
      </c>
      <c r="D539" s="35">
        <f t="shared" si="34"/>
        <v>0</v>
      </c>
      <c r="E539" s="35">
        <f t="shared" si="35"/>
        <v>0</v>
      </c>
      <c r="F539" s="35">
        <f t="shared" si="36"/>
        <v>0</v>
      </c>
    </row>
    <row r="540" spans="2:6" x14ac:dyDescent="0.3">
      <c r="B540" s="97">
        <v>526</v>
      </c>
      <c r="C540" s="35">
        <f t="shared" si="33"/>
        <v>0</v>
      </c>
      <c r="D540" s="35">
        <f t="shared" si="34"/>
        <v>0</v>
      </c>
      <c r="E540" s="35">
        <f t="shared" si="35"/>
        <v>0</v>
      </c>
      <c r="F540" s="35">
        <f t="shared" si="36"/>
        <v>0</v>
      </c>
    </row>
    <row r="541" spans="2:6" x14ac:dyDescent="0.3">
      <c r="B541" s="97">
        <v>527</v>
      </c>
      <c r="C541" s="35">
        <f t="shared" si="33"/>
        <v>0</v>
      </c>
      <c r="D541" s="35">
        <f t="shared" si="34"/>
        <v>0</v>
      </c>
      <c r="E541" s="35">
        <f t="shared" si="35"/>
        <v>0</v>
      </c>
      <c r="F541" s="35">
        <f t="shared" si="36"/>
        <v>0</v>
      </c>
    </row>
    <row r="542" spans="2:6" x14ac:dyDescent="0.3">
      <c r="B542" s="97">
        <v>528</v>
      </c>
      <c r="C542" s="35">
        <f t="shared" si="33"/>
        <v>0</v>
      </c>
      <c r="D542" s="35">
        <f t="shared" si="34"/>
        <v>0</v>
      </c>
      <c r="E542" s="35">
        <f t="shared" si="35"/>
        <v>0</v>
      </c>
      <c r="F542" s="35">
        <f t="shared" si="36"/>
        <v>0</v>
      </c>
    </row>
    <row r="543" spans="2:6" x14ac:dyDescent="0.3">
      <c r="B543" s="97">
        <v>529</v>
      </c>
      <c r="C543" s="35">
        <f t="shared" si="33"/>
        <v>0</v>
      </c>
      <c r="D543" s="35">
        <f t="shared" si="34"/>
        <v>0</v>
      </c>
      <c r="E543" s="35">
        <f t="shared" si="35"/>
        <v>0</v>
      </c>
      <c r="F543" s="35">
        <f t="shared" si="36"/>
        <v>0</v>
      </c>
    </row>
    <row r="544" spans="2:6" x14ac:dyDescent="0.3">
      <c r="B544" s="97">
        <v>530</v>
      </c>
      <c r="C544" s="35">
        <f t="shared" si="33"/>
        <v>0</v>
      </c>
      <c r="D544" s="35">
        <f t="shared" si="34"/>
        <v>0</v>
      </c>
      <c r="E544" s="35">
        <f t="shared" si="35"/>
        <v>0</v>
      </c>
      <c r="F544" s="35">
        <f t="shared" si="36"/>
        <v>0</v>
      </c>
    </row>
    <row r="545" spans="2:6" x14ac:dyDescent="0.3">
      <c r="B545" s="97">
        <v>531</v>
      </c>
      <c r="C545" s="35">
        <f t="shared" si="33"/>
        <v>0</v>
      </c>
      <c r="D545" s="35">
        <f t="shared" si="34"/>
        <v>0</v>
      </c>
      <c r="E545" s="35">
        <f t="shared" si="35"/>
        <v>0</v>
      </c>
      <c r="F545" s="35">
        <f t="shared" si="36"/>
        <v>0</v>
      </c>
    </row>
    <row r="546" spans="2:6" x14ac:dyDescent="0.3">
      <c r="B546" s="97">
        <v>532</v>
      </c>
      <c r="C546" s="35">
        <f t="shared" si="33"/>
        <v>0</v>
      </c>
      <c r="D546" s="35">
        <f t="shared" si="34"/>
        <v>0</v>
      </c>
      <c r="E546" s="35">
        <f t="shared" si="35"/>
        <v>0</v>
      </c>
      <c r="F546" s="35">
        <f t="shared" si="36"/>
        <v>0</v>
      </c>
    </row>
    <row r="547" spans="2:6" x14ac:dyDescent="0.3">
      <c r="B547" s="97">
        <v>533</v>
      </c>
      <c r="C547" s="35">
        <f t="shared" si="33"/>
        <v>0</v>
      </c>
      <c r="D547" s="35">
        <f t="shared" si="34"/>
        <v>0</v>
      </c>
      <c r="E547" s="35">
        <f t="shared" si="35"/>
        <v>0</v>
      </c>
      <c r="F547" s="35">
        <f t="shared" si="36"/>
        <v>0</v>
      </c>
    </row>
    <row r="548" spans="2:6" x14ac:dyDescent="0.3">
      <c r="B548" s="97">
        <v>534</v>
      </c>
      <c r="C548" s="35">
        <f t="shared" si="33"/>
        <v>0</v>
      </c>
      <c r="D548" s="35">
        <f t="shared" si="34"/>
        <v>0</v>
      </c>
      <c r="E548" s="35">
        <f t="shared" si="35"/>
        <v>0</v>
      </c>
      <c r="F548" s="35">
        <f t="shared" si="36"/>
        <v>0</v>
      </c>
    </row>
    <row r="549" spans="2:6" x14ac:dyDescent="0.3">
      <c r="B549" s="97">
        <v>535</v>
      </c>
      <c r="C549" s="35">
        <f t="shared" si="33"/>
        <v>0</v>
      </c>
      <c r="D549" s="35">
        <f t="shared" si="34"/>
        <v>0</v>
      </c>
      <c r="E549" s="35">
        <f t="shared" si="35"/>
        <v>0</v>
      </c>
      <c r="F549" s="35">
        <f t="shared" si="36"/>
        <v>0</v>
      </c>
    </row>
    <row r="550" spans="2:6" x14ac:dyDescent="0.3">
      <c r="B550" s="97">
        <v>536</v>
      </c>
      <c r="C550" s="35">
        <f t="shared" si="33"/>
        <v>0</v>
      </c>
      <c r="D550" s="35">
        <f t="shared" si="34"/>
        <v>0</v>
      </c>
      <c r="E550" s="35">
        <f t="shared" si="35"/>
        <v>0</v>
      </c>
      <c r="F550" s="35">
        <f t="shared" si="36"/>
        <v>0</v>
      </c>
    </row>
    <row r="551" spans="2:6" x14ac:dyDescent="0.3">
      <c r="B551" s="97">
        <v>537</v>
      </c>
      <c r="C551" s="35">
        <f t="shared" si="33"/>
        <v>0</v>
      </c>
      <c r="D551" s="35">
        <f t="shared" si="34"/>
        <v>0</v>
      </c>
      <c r="E551" s="35">
        <f t="shared" si="35"/>
        <v>0</v>
      </c>
      <c r="F551" s="35">
        <f t="shared" si="36"/>
        <v>0</v>
      </c>
    </row>
    <row r="552" spans="2:6" x14ac:dyDescent="0.3">
      <c r="B552" s="97">
        <v>538</v>
      </c>
      <c r="C552" s="35">
        <f t="shared" si="33"/>
        <v>0</v>
      </c>
      <c r="D552" s="35">
        <f t="shared" si="34"/>
        <v>0</v>
      </c>
      <c r="E552" s="35">
        <f t="shared" si="35"/>
        <v>0</v>
      </c>
      <c r="F552" s="35">
        <f t="shared" si="36"/>
        <v>0</v>
      </c>
    </row>
    <row r="553" spans="2:6" x14ac:dyDescent="0.3">
      <c r="B553" s="97">
        <v>539</v>
      </c>
      <c r="C553" s="35">
        <f t="shared" si="33"/>
        <v>0</v>
      </c>
      <c r="D553" s="35">
        <f t="shared" si="34"/>
        <v>0</v>
      </c>
      <c r="E553" s="35">
        <f t="shared" si="35"/>
        <v>0</v>
      </c>
      <c r="F553" s="35">
        <f t="shared" si="36"/>
        <v>0</v>
      </c>
    </row>
    <row r="554" spans="2:6" x14ac:dyDescent="0.3">
      <c r="B554" s="97">
        <v>540</v>
      </c>
      <c r="C554" s="35">
        <f t="shared" si="33"/>
        <v>0</v>
      </c>
      <c r="D554" s="35">
        <f t="shared" si="34"/>
        <v>0</v>
      </c>
      <c r="E554" s="35">
        <f t="shared" si="35"/>
        <v>0</v>
      </c>
      <c r="F554" s="35">
        <f t="shared" si="36"/>
        <v>0</v>
      </c>
    </row>
    <row r="555" spans="2:6" x14ac:dyDescent="0.3">
      <c r="B555" s="97">
        <v>541</v>
      </c>
      <c r="C555" s="35">
        <f t="shared" si="33"/>
        <v>0</v>
      </c>
      <c r="D555" s="35">
        <f t="shared" si="34"/>
        <v>0</v>
      </c>
      <c r="E555" s="35">
        <f t="shared" si="35"/>
        <v>0</v>
      </c>
      <c r="F555" s="35">
        <f t="shared" si="36"/>
        <v>0</v>
      </c>
    </row>
    <row r="556" spans="2:6" x14ac:dyDescent="0.3">
      <c r="B556" s="97">
        <v>542</v>
      </c>
      <c r="C556" s="35">
        <f t="shared" si="33"/>
        <v>0</v>
      </c>
      <c r="D556" s="35">
        <f t="shared" si="34"/>
        <v>0</v>
      </c>
      <c r="E556" s="35">
        <f t="shared" si="35"/>
        <v>0</v>
      </c>
      <c r="F556" s="35">
        <f t="shared" si="36"/>
        <v>0</v>
      </c>
    </row>
  </sheetData>
  <mergeCells count="2">
    <mergeCell ref="B1:E1"/>
    <mergeCell ref="B3:C3"/>
  </mergeCells>
  <conditionalFormatting sqref="B15:F556">
    <cfRule type="expression" dxfId="3" priority="1">
      <formula>$B15=$C$10</formula>
    </cfRule>
    <cfRule type="expression" dxfId="2" priority="2">
      <formula>$B15&gt;$C$10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9735C-8B6E-4D01-BDC8-F134EC9D296B}">
  <dimension ref="B1:F10"/>
  <sheetViews>
    <sheetView workbookViewId="0">
      <selection activeCell="C5" sqref="C5"/>
    </sheetView>
  </sheetViews>
  <sheetFormatPr baseColWidth="10" defaultRowHeight="14.4" x14ac:dyDescent="0.3"/>
  <cols>
    <col min="2" max="2" width="18.109375" bestFit="1" customWidth="1"/>
    <col min="3" max="4" width="14.77734375" bestFit="1" customWidth="1"/>
  </cols>
  <sheetData>
    <row r="1" spans="2:6" ht="18" x14ac:dyDescent="0.35">
      <c r="B1" s="170" t="s">
        <v>63</v>
      </c>
      <c r="C1" s="170"/>
      <c r="D1" s="170"/>
      <c r="E1" s="170"/>
      <c r="F1" s="170"/>
    </row>
    <row r="2" spans="2:6" ht="18.600000000000001" thickBot="1" x14ac:dyDescent="0.4">
      <c r="B2" s="170" t="s">
        <v>64</v>
      </c>
      <c r="C2" s="170"/>
      <c r="D2" s="170"/>
      <c r="E2" s="170"/>
      <c r="F2" s="170"/>
    </row>
    <row r="3" spans="2:6" x14ac:dyDescent="0.3">
      <c r="B3" s="168" t="s">
        <v>11</v>
      </c>
      <c r="C3" s="169"/>
      <c r="D3" s="103" t="s">
        <v>36</v>
      </c>
    </row>
    <row r="4" spans="2:6" x14ac:dyDescent="0.3">
      <c r="B4" s="110" t="s">
        <v>3</v>
      </c>
      <c r="C4" s="73">
        <f>D4</f>
        <v>325203.25203252031</v>
      </c>
      <c r="D4" s="27">
        <f>C5/(C7/C8)</f>
        <v>325203.25203252031</v>
      </c>
      <c r="E4" s="172"/>
      <c r="F4" s="167"/>
    </row>
    <row r="5" spans="2:6" x14ac:dyDescent="0.3">
      <c r="B5" s="110" t="s">
        <v>65</v>
      </c>
      <c r="C5" s="73">
        <v>30000</v>
      </c>
      <c r="D5" s="27">
        <f>C4*(C7/C8)</f>
        <v>29999.999999999996</v>
      </c>
    </row>
    <row r="6" spans="2:6" x14ac:dyDescent="0.3">
      <c r="B6" s="110" t="s">
        <v>50</v>
      </c>
      <c r="C6" s="112">
        <f>C7/C8</f>
        <v>9.2249999999999999E-2</v>
      </c>
      <c r="D6" s="113">
        <f>D7/D8</f>
        <v>9.2249999999999999E-2</v>
      </c>
    </row>
    <row r="7" spans="2:6" x14ac:dyDescent="0.3">
      <c r="B7" s="110" t="s">
        <v>1</v>
      </c>
      <c r="C7" s="114">
        <v>0.1845</v>
      </c>
      <c r="D7" s="113">
        <f>(C5/C4)*C8</f>
        <v>0.1845</v>
      </c>
    </row>
    <row r="8" spans="2:6" x14ac:dyDescent="0.3">
      <c r="B8" s="110" t="s">
        <v>27</v>
      </c>
      <c r="C8" s="115">
        <v>2</v>
      </c>
      <c r="D8" s="116">
        <f>C7/(C5/C4)</f>
        <v>2</v>
      </c>
    </row>
    <row r="9" spans="2:6" x14ac:dyDescent="0.3">
      <c r="B9" s="110" t="s">
        <v>66</v>
      </c>
      <c r="C9" s="115">
        <v>500</v>
      </c>
      <c r="D9" s="116">
        <f>C9</f>
        <v>500</v>
      </c>
    </row>
    <row r="10" spans="2:6" ht="15" thickBot="1" x14ac:dyDescent="0.35">
      <c r="B10" s="111" t="s">
        <v>67</v>
      </c>
      <c r="C10" s="87">
        <f>C8*C9</f>
        <v>1000</v>
      </c>
      <c r="D10" s="88">
        <f>C8*C9</f>
        <v>1000</v>
      </c>
    </row>
  </sheetData>
  <mergeCells count="4">
    <mergeCell ref="B1:F1"/>
    <mergeCell ref="B2:F2"/>
    <mergeCell ref="B3:C3"/>
    <mergeCell ref="E4:F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6C3D1-2BD5-4AAB-A595-7E7064D14C7B}">
  <dimension ref="B1:I133"/>
  <sheetViews>
    <sheetView topLeftCell="B1" zoomScale="115" zoomScaleNormal="115" workbookViewId="0">
      <selection activeCell="H10" sqref="H10"/>
    </sheetView>
  </sheetViews>
  <sheetFormatPr baseColWidth="10" defaultRowHeight="14.4" x14ac:dyDescent="0.3"/>
  <cols>
    <col min="2" max="2" width="13.33203125" customWidth="1"/>
    <col min="3" max="3" width="14.44140625" bestFit="1" customWidth="1"/>
    <col min="4" max="4" width="14.21875" customWidth="1"/>
    <col min="5" max="5" width="14" bestFit="1" customWidth="1"/>
    <col min="6" max="6" width="17.109375" bestFit="1" customWidth="1"/>
    <col min="9" max="9" width="20.109375" bestFit="1" customWidth="1"/>
  </cols>
  <sheetData>
    <row r="1" spans="2:9" ht="21" x14ac:dyDescent="0.4">
      <c r="B1" s="164" t="s">
        <v>46</v>
      </c>
      <c r="C1" s="164"/>
      <c r="D1" s="164"/>
      <c r="E1" s="164"/>
      <c r="F1" s="164"/>
    </row>
    <row r="2" spans="2:9" ht="21.6" thickBot="1" x14ac:dyDescent="0.45">
      <c r="B2" s="117"/>
      <c r="C2" s="117"/>
      <c r="D2" s="69"/>
      <c r="E2" s="69"/>
      <c r="F2" s="69"/>
    </row>
    <row r="3" spans="2:9" ht="15.6" x14ac:dyDescent="0.3">
      <c r="B3" s="165" t="s">
        <v>47</v>
      </c>
      <c r="C3" s="166"/>
      <c r="D3" s="70" t="s">
        <v>48</v>
      </c>
      <c r="E3" s="71"/>
      <c r="F3" s="167" t="s">
        <v>11</v>
      </c>
      <c r="G3" s="167"/>
      <c r="H3" s="23">
        <v>499.9</v>
      </c>
      <c r="I3" t="s">
        <v>84</v>
      </c>
    </row>
    <row r="4" spans="2:9" ht="15.6" x14ac:dyDescent="0.3">
      <c r="B4" s="72" t="s">
        <v>3</v>
      </c>
      <c r="C4" s="148">
        <f>-I4</f>
        <v>-10272</v>
      </c>
      <c r="D4" s="101">
        <f>PV(C6,C10,C5,0)</f>
        <v>-10272</v>
      </c>
      <c r="E4" s="74"/>
      <c r="F4" s="145" t="s">
        <v>3</v>
      </c>
      <c r="G4" s="102">
        <v>4999</v>
      </c>
      <c r="H4" s="23">
        <f>G4*0.9</f>
        <v>4499.1000000000004</v>
      </c>
      <c r="I4" s="2">
        <f>G5*G9</f>
        <v>10272</v>
      </c>
    </row>
    <row r="5" spans="2:9" x14ac:dyDescent="0.3">
      <c r="B5" s="72" t="s">
        <v>49</v>
      </c>
      <c r="C5" s="73">
        <v>107</v>
      </c>
      <c r="D5" s="27">
        <f>PMT(C6,C10,C4,0,0)</f>
        <v>107</v>
      </c>
      <c r="E5" s="76"/>
      <c r="F5" s="146" t="s">
        <v>49</v>
      </c>
      <c r="G5" s="102">
        <v>107</v>
      </c>
    </row>
    <row r="6" spans="2:9" x14ac:dyDescent="0.3">
      <c r="B6" s="72" t="s">
        <v>50</v>
      </c>
      <c r="C6" s="78">
        <f>C7/C8</f>
        <v>0</v>
      </c>
      <c r="D6" s="79">
        <f>RATE(C10,C5,C4,0,0,0)</f>
        <v>0</v>
      </c>
      <c r="E6" s="80"/>
      <c r="F6" s="81" t="s">
        <v>1</v>
      </c>
      <c r="G6" s="144" t="s">
        <v>2</v>
      </c>
    </row>
    <row r="7" spans="2:9" x14ac:dyDescent="0.3">
      <c r="B7" s="72" t="s">
        <v>1</v>
      </c>
      <c r="C7" s="82">
        <f>D6*C8</f>
        <v>0</v>
      </c>
      <c r="D7" s="83">
        <f>C6*C8</f>
        <v>0</v>
      </c>
      <c r="E7" s="84"/>
      <c r="F7" s="146" t="s">
        <v>27</v>
      </c>
      <c r="G7" s="144">
        <v>52</v>
      </c>
      <c r="I7" s="23">
        <f>(G4-H3)/96</f>
        <v>46.865625000000001</v>
      </c>
    </row>
    <row r="8" spans="2:9" x14ac:dyDescent="0.3">
      <c r="B8" s="72" t="s">
        <v>27</v>
      </c>
      <c r="C8" s="7">
        <v>52</v>
      </c>
      <c r="D8" s="29">
        <f>C8</f>
        <v>52</v>
      </c>
      <c r="E8" s="69"/>
      <c r="F8" s="81" t="s">
        <v>28</v>
      </c>
      <c r="G8" s="147">
        <v>1.8461538461538463</v>
      </c>
      <c r="I8" s="2">
        <v>107</v>
      </c>
    </row>
    <row r="9" spans="2:9" x14ac:dyDescent="0.3">
      <c r="B9" s="72" t="s">
        <v>28</v>
      </c>
      <c r="C9" s="8">
        <f>96/52</f>
        <v>1.8461538461538463</v>
      </c>
      <c r="D9" s="29">
        <f>C9</f>
        <v>1.8461538461538463</v>
      </c>
      <c r="E9" s="69"/>
      <c r="F9" s="146" t="s">
        <v>51</v>
      </c>
      <c r="G9" s="130">
        <f>G7*G8</f>
        <v>96</v>
      </c>
      <c r="I9" s="151">
        <f>I8/I7-1</f>
        <v>1.2831232913249315</v>
      </c>
    </row>
    <row r="10" spans="2:9" ht="15" thickBot="1" x14ac:dyDescent="0.35">
      <c r="B10" s="86" t="s">
        <v>51</v>
      </c>
      <c r="C10" s="87">
        <f>C8*C9</f>
        <v>96</v>
      </c>
      <c r="D10" s="88">
        <f>NPER(C6,C5,C4,0,0)</f>
        <v>96</v>
      </c>
      <c r="H10" s="173" t="s">
        <v>86</v>
      </c>
      <c r="I10" s="141">
        <f>((I4+H3)/(H4))-1</f>
        <v>1.3942344024360427</v>
      </c>
    </row>
    <row r="11" spans="2:9" ht="15" thickBot="1" x14ac:dyDescent="0.35"/>
    <row r="12" spans="2:9" ht="15" thickBot="1" x14ac:dyDescent="0.35">
      <c r="B12" s="89" t="s">
        <v>52</v>
      </c>
      <c r="C12" s="90">
        <f>SUBTOTAL(9,C14:C133)</f>
        <v>10272</v>
      </c>
      <c r="D12" s="91">
        <f t="shared" ref="D12" si="0">SUBTOTAL(9,D14:D133)</f>
        <v>0</v>
      </c>
      <c r="E12" s="92">
        <f>SUBTOTAL(9,E14:E133)</f>
        <v>10272</v>
      </c>
      <c r="F12" s="93">
        <f>-C4</f>
        <v>10272</v>
      </c>
    </row>
    <row r="13" spans="2:9" ht="15" thickBot="1" x14ac:dyDescent="0.35">
      <c r="B13" s="94" t="s">
        <v>53</v>
      </c>
      <c r="C13" s="95" t="s">
        <v>54</v>
      </c>
      <c r="D13" s="95" t="s">
        <v>55</v>
      </c>
      <c r="E13" s="95" t="s">
        <v>56</v>
      </c>
      <c r="F13" s="96" t="s">
        <v>57</v>
      </c>
      <c r="H13" s="141"/>
      <c r="I13" s="36"/>
    </row>
    <row r="14" spans="2:9" x14ac:dyDescent="0.3">
      <c r="B14" s="97">
        <v>1</v>
      </c>
      <c r="C14" s="98">
        <f>$C$5</f>
        <v>107</v>
      </c>
      <c r="D14" s="99">
        <f>F12*$C$6</f>
        <v>0</v>
      </c>
      <c r="E14" s="99">
        <f>C14-D14</f>
        <v>107</v>
      </c>
      <c r="F14" s="99">
        <f>F12-E14</f>
        <v>10165</v>
      </c>
      <c r="H14" s="23"/>
      <c r="I14" s="142"/>
    </row>
    <row r="15" spans="2:9" x14ac:dyDescent="0.3">
      <c r="B15" s="97">
        <v>2</v>
      </c>
      <c r="C15" s="98">
        <f t="shared" ref="C15:C78" si="1">IF(B15&gt;$C$10,,C14)</f>
        <v>107</v>
      </c>
      <c r="D15" s="99">
        <f>IF(B15&gt;$C$10,,F14*$C$6)</f>
        <v>0</v>
      </c>
      <c r="E15" s="99">
        <f t="shared" ref="E15:E78" si="2">IF(B15&gt;$C$10,,C15-D15)</f>
        <v>107</v>
      </c>
      <c r="F15" s="99">
        <f t="shared" ref="F15:F78" si="3">IF(B15&gt;$C$10,,F14-E15)</f>
        <v>10058</v>
      </c>
      <c r="I15" s="149"/>
    </row>
    <row r="16" spans="2:9" x14ac:dyDescent="0.3">
      <c r="B16" s="97">
        <v>3</v>
      </c>
      <c r="C16" s="98">
        <f t="shared" si="1"/>
        <v>107</v>
      </c>
      <c r="D16" s="99">
        <f t="shared" ref="D16:D79" si="4">IF(B16&gt;$C$10,,F15*$C$6)</f>
        <v>0</v>
      </c>
      <c r="E16" s="99">
        <f t="shared" si="2"/>
        <v>107</v>
      </c>
      <c r="F16" s="99">
        <f t="shared" si="3"/>
        <v>9951</v>
      </c>
    </row>
    <row r="17" spans="2:6" x14ac:dyDescent="0.3">
      <c r="B17" s="97">
        <v>4</v>
      </c>
      <c r="C17" s="98">
        <f t="shared" si="1"/>
        <v>107</v>
      </c>
      <c r="D17" s="99">
        <f t="shared" si="4"/>
        <v>0</v>
      </c>
      <c r="E17" s="99">
        <f t="shared" si="2"/>
        <v>107</v>
      </c>
      <c r="F17" s="99">
        <f t="shared" si="3"/>
        <v>9844</v>
      </c>
    </row>
    <row r="18" spans="2:6" x14ac:dyDescent="0.3">
      <c r="B18" s="97">
        <v>5</v>
      </c>
      <c r="C18" s="98">
        <f t="shared" si="1"/>
        <v>107</v>
      </c>
      <c r="D18" s="99">
        <f t="shared" si="4"/>
        <v>0</v>
      </c>
      <c r="E18" s="99">
        <f t="shared" si="2"/>
        <v>107</v>
      </c>
      <c r="F18" s="99">
        <f t="shared" si="3"/>
        <v>9737</v>
      </c>
    </row>
    <row r="19" spans="2:6" x14ac:dyDescent="0.3">
      <c r="B19" s="97">
        <v>6</v>
      </c>
      <c r="C19" s="98">
        <f t="shared" si="1"/>
        <v>107</v>
      </c>
      <c r="D19" s="99">
        <f t="shared" si="4"/>
        <v>0</v>
      </c>
      <c r="E19" s="99">
        <f t="shared" si="2"/>
        <v>107</v>
      </c>
      <c r="F19" s="99">
        <f t="shared" si="3"/>
        <v>9630</v>
      </c>
    </row>
    <row r="20" spans="2:6" x14ac:dyDescent="0.3">
      <c r="B20" s="97">
        <v>7</v>
      </c>
      <c r="C20" s="98">
        <f t="shared" si="1"/>
        <v>107</v>
      </c>
      <c r="D20" s="99">
        <f t="shared" si="4"/>
        <v>0</v>
      </c>
      <c r="E20" s="99">
        <f t="shared" si="2"/>
        <v>107</v>
      </c>
      <c r="F20" s="99">
        <f t="shared" si="3"/>
        <v>9523</v>
      </c>
    </row>
    <row r="21" spans="2:6" x14ac:dyDescent="0.3">
      <c r="B21" s="97">
        <v>8</v>
      </c>
      <c r="C21" s="98">
        <f t="shared" si="1"/>
        <v>107</v>
      </c>
      <c r="D21" s="99">
        <f t="shared" si="4"/>
        <v>0</v>
      </c>
      <c r="E21" s="99">
        <f t="shared" si="2"/>
        <v>107</v>
      </c>
      <c r="F21" s="99">
        <f t="shared" si="3"/>
        <v>9416</v>
      </c>
    </row>
    <row r="22" spans="2:6" x14ac:dyDescent="0.3">
      <c r="B22" s="97">
        <v>9</v>
      </c>
      <c r="C22" s="98">
        <f t="shared" si="1"/>
        <v>107</v>
      </c>
      <c r="D22" s="99">
        <f t="shared" si="4"/>
        <v>0</v>
      </c>
      <c r="E22" s="99">
        <f t="shared" si="2"/>
        <v>107</v>
      </c>
      <c r="F22" s="99">
        <f t="shared" si="3"/>
        <v>9309</v>
      </c>
    </row>
    <row r="23" spans="2:6" x14ac:dyDescent="0.3">
      <c r="B23" s="97">
        <v>10</v>
      </c>
      <c r="C23" s="98">
        <f t="shared" si="1"/>
        <v>107</v>
      </c>
      <c r="D23" s="99">
        <f t="shared" si="4"/>
        <v>0</v>
      </c>
      <c r="E23" s="99">
        <f t="shared" si="2"/>
        <v>107</v>
      </c>
      <c r="F23" s="99">
        <f t="shared" si="3"/>
        <v>9202</v>
      </c>
    </row>
    <row r="24" spans="2:6" x14ac:dyDescent="0.3">
      <c r="B24" s="97">
        <v>11</v>
      </c>
      <c r="C24" s="98">
        <f t="shared" si="1"/>
        <v>107</v>
      </c>
      <c r="D24" s="99">
        <f t="shared" si="4"/>
        <v>0</v>
      </c>
      <c r="E24" s="99">
        <f t="shared" si="2"/>
        <v>107</v>
      </c>
      <c r="F24" s="99">
        <f t="shared" si="3"/>
        <v>9095</v>
      </c>
    </row>
    <row r="25" spans="2:6" x14ac:dyDescent="0.3">
      <c r="B25" s="97">
        <v>12</v>
      </c>
      <c r="C25" s="98">
        <f t="shared" si="1"/>
        <v>107</v>
      </c>
      <c r="D25" s="99">
        <f t="shared" si="4"/>
        <v>0</v>
      </c>
      <c r="E25" s="99">
        <f t="shared" si="2"/>
        <v>107</v>
      </c>
      <c r="F25" s="99">
        <f t="shared" si="3"/>
        <v>8988</v>
      </c>
    </row>
    <row r="26" spans="2:6" x14ac:dyDescent="0.3">
      <c r="B26" s="97">
        <v>13</v>
      </c>
      <c r="C26" s="98">
        <f t="shared" si="1"/>
        <v>107</v>
      </c>
      <c r="D26" s="99">
        <f t="shared" si="4"/>
        <v>0</v>
      </c>
      <c r="E26" s="99">
        <f t="shared" si="2"/>
        <v>107</v>
      </c>
      <c r="F26" s="99">
        <f t="shared" si="3"/>
        <v>8881</v>
      </c>
    </row>
    <row r="27" spans="2:6" x14ac:dyDescent="0.3">
      <c r="B27" s="97">
        <v>14</v>
      </c>
      <c r="C27" s="98">
        <f t="shared" si="1"/>
        <v>107</v>
      </c>
      <c r="D27" s="99">
        <f t="shared" si="4"/>
        <v>0</v>
      </c>
      <c r="E27" s="99">
        <f t="shared" si="2"/>
        <v>107</v>
      </c>
      <c r="F27" s="99">
        <f t="shared" si="3"/>
        <v>8774</v>
      </c>
    </row>
    <row r="28" spans="2:6" x14ac:dyDescent="0.3">
      <c r="B28" s="97">
        <v>15</v>
      </c>
      <c r="C28" s="98">
        <f t="shared" si="1"/>
        <v>107</v>
      </c>
      <c r="D28" s="99">
        <f t="shared" si="4"/>
        <v>0</v>
      </c>
      <c r="E28" s="99">
        <f t="shared" si="2"/>
        <v>107</v>
      </c>
      <c r="F28" s="99">
        <f t="shared" si="3"/>
        <v>8667</v>
      </c>
    </row>
    <row r="29" spans="2:6" x14ac:dyDescent="0.3">
      <c r="B29" s="97">
        <v>16</v>
      </c>
      <c r="C29" s="98">
        <f t="shared" si="1"/>
        <v>107</v>
      </c>
      <c r="D29" s="99">
        <f t="shared" si="4"/>
        <v>0</v>
      </c>
      <c r="E29" s="99">
        <f t="shared" si="2"/>
        <v>107</v>
      </c>
      <c r="F29" s="99">
        <f t="shared" si="3"/>
        <v>8560</v>
      </c>
    </row>
    <row r="30" spans="2:6" x14ac:dyDescent="0.3">
      <c r="B30" s="97">
        <v>17</v>
      </c>
      <c r="C30" s="98">
        <f t="shared" si="1"/>
        <v>107</v>
      </c>
      <c r="D30" s="99">
        <f t="shared" si="4"/>
        <v>0</v>
      </c>
      <c r="E30" s="99">
        <f t="shared" si="2"/>
        <v>107</v>
      </c>
      <c r="F30" s="99">
        <f t="shared" si="3"/>
        <v>8453</v>
      </c>
    </row>
    <row r="31" spans="2:6" x14ac:dyDescent="0.3">
      <c r="B31" s="97">
        <v>18</v>
      </c>
      <c r="C31" s="98">
        <f t="shared" si="1"/>
        <v>107</v>
      </c>
      <c r="D31" s="99">
        <f t="shared" si="4"/>
        <v>0</v>
      </c>
      <c r="E31" s="99">
        <f t="shared" si="2"/>
        <v>107</v>
      </c>
      <c r="F31" s="99">
        <f t="shared" si="3"/>
        <v>8346</v>
      </c>
    </row>
    <row r="32" spans="2:6" x14ac:dyDescent="0.3">
      <c r="B32" s="97">
        <v>19</v>
      </c>
      <c r="C32" s="98">
        <f t="shared" si="1"/>
        <v>107</v>
      </c>
      <c r="D32" s="99">
        <f t="shared" si="4"/>
        <v>0</v>
      </c>
      <c r="E32" s="99">
        <f t="shared" si="2"/>
        <v>107</v>
      </c>
      <c r="F32" s="99">
        <f t="shared" si="3"/>
        <v>8239</v>
      </c>
    </row>
    <row r="33" spans="2:6" x14ac:dyDescent="0.3">
      <c r="B33" s="97">
        <v>20</v>
      </c>
      <c r="C33" s="98">
        <f t="shared" si="1"/>
        <v>107</v>
      </c>
      <c r="D33" s="99">
        <f t="shared" si="4"/>
        <v>0</v>
      </c>
      <c r="E33" s="99">
        <f t="shared" si="2"/>
        <v>107</v>
      </c>
      <c r="F33" s="99">
        <f t="shared" si="3"/>
        <v>8132</v>
      </c>
    </row>
    <row r="34" spans="2:6" x14ac:dyDescent="0.3">
      <c r="B34" s="97">
        <v>21</v>
      </c>
      <c r="C34" s="98">
        <f t="shared" si="1"/>
        <v>107</v>
      </c>
      <c r="D34" s="99">
        <f t="shared" si="4"/>
        <v>0</v>
      </c>
      <c r="E34" s="99">
        <f t="shared" si="2"/>
        <v>107</v>
      </c>
      <c r="F34" s="99">
        <f t="shared" si="3"/>
        <v>8025</v>
      </c>
    </row>
    <row r="35" spans="2:6" x14ac:dyDescent="0.3">
      <c r="B35" s="97">
        <v>22</v>
      </c>
      <c r="C35" s="98">
        <f t="shared" si="1"/>
        <v>107</v>
      </c>
      <c r="D35" s="99">
        <f t="shared" si="4"/>
        <v>0</v>
      </c>
      <c r="E35" s="99">
        <f t="shared" si="2"/>
        <v>107</v>
      </c>
      <c r="F35" s="99">
        <f t="shared" si="3"/>
        <v>7918</v>
      </c>
    </row>
    <row r="36" spans="2:6" x14ac:dyDescent="0.3">
      <c r="B36" s="97">
        <v>23</v>
      </c>
      <c r="C36" s="98">
        <f t="shared" si="1"/>
        <v>107</v>
      </c>
      <c r="D36" s="99">
        <f t="shared" si="4"/>
        <v>0</v>
      </c>
      <c r="E36" s="99">
        <f t="shared" si="2"/>
        <v>107</v>
      </c>
      <c r="F36" s="99">
        <f t="shared" si="3"/>
        <v>7811</v>
      </c>
    </row>
    <row r="37" spans="2:6" x14ac:dyDescent="0.3">
      <c r="B37" s="97">
        <v>24</v>
      </c>
      <c r="C37" s="98">
        <f t="shared" si="1"/>
        <v>107</v>
      </c>
      <c r="D37" s="99">
        <f t="shared" si="4"/>
        <v>0</v>
      </c>
      <c r="E37" s="99">
        <f t="shared" si="2"/>
        <v>107</v>
      </c>
      <c r="F37" s="99">
        <f t="shared" si="3"/>
        <v>7704</v>
      </c>
    </row>
    <row r="38" spans="2:6" x14ac:dyDescent="0.3">
      <c r="B38" s="97">
        <v>25</v>
      </c>
      <c r="C38" s="98">
        <f t="shared" si="1"/>
        <v>107</v>
      </c>
      <c r="D38" s="99">
        <f t="shared" si="4"/>
        <v>0</v>
      </c>
      <c r="E38" s="99">
        <f t="shared" si="2"/>
        <v>107</v>
      </c>
      <c r="F38" s="99">
        <f t="shared" si="3"/>
        <v>7597</v>
      </c>
    </row>
    <row r="39" spans="2:6" x14ac:dyDescent="0.3">
      <c r="B39" s="97">
        <v>26</v>
      </c>
      <c r="C39" s="98">
        <f t="shared" si="1"/>
        <v>107</v>
      </c>
      <c r="D39" s="99">
        <f t="shared" si="4"/>
        <v>0</v>
      </c>
      <c r="E39" s="99">
        <f t="shared" si="2"/>
        <v>107</v>
      </c>
      <c r="F39" s="99">
        <f t="shared" si="3"/>
        <v>7490</v>
      </c>
    </row>
    <row r="40" spans="2:6" x14ac:dyDescent="0.3">
      <c r="B40" s="97">
        <v>27</v>
      </c>
      <c r="C40" s="98">
        <f t="shared" si="1"/>
        <v>107</v>
      </c>
      <c r="D40" s="99">
        <f t="shared" si="4"/>
        <v>0</v>
      </c>
      <c r="E40" s="99">
        <f t="shared" si="2"/>
        <v>107</v>
      </c>
      <c r="F40" s="99">
        <f t="shared" si="3"/>
        <v>7383</v>
      </c>
    </row>
    <row r="41" spans="2:6" x14ac:dyDescent="0.3">
      <c r="B41" s="97">
        <v>28</v>
      </c>
      <c r="C41" s="98">
        <f t="shared" si="1"/>
        <v>107</v>
      </c>
      <c r="D41" s="99">
        <f t="shared" si="4"/>
        <v>0</v>
      </c>
      <c r="E41" s="99">
        <f t="shared" si="2"/>
        <v>107</v>
      </c>
      <c r="F41" s="99">
        <f t="shared" si="3"/>
        <v>7276</v>
      </c>
    </row>
    <row r="42" spans="2:6" x14ac:dyDescent="0.3">
      <c r="B42" s="97">
        <v>29</v>
      </c>
      <c r="C42" s="98">
        <f t="shared" si="1"/>
        <v>107</v>
      </c>
      <c r="D42" s="99">
        <f t="shared" si="4"/>
        <v>0</v>
      </c>
      <c r="E42" s="99">
        <f t="shared" si="2"/>
        <v>107</v>
      </c>
      <c r="F42" s="99">
        <f t="shared" si="3"/>
        <v>7169</v>
      </c>
    </row>
    <row r="43" spans="2:6" x14ac:dyDescent="0.3">
      <c r="B43" s="97">
        <v>30</v>
      </c>
      <c r="C43" s="98">
        <f t="shared" si="1"/>
        <v>107</v>
      </c>
      <c r="D43" s="99">
        <f t="shared" si="4"/>
        <v>0</v>
      </c>
      <c r="E43" s="99">
        <f t="shared" si="2"/>
        <v>107</v>
      </c>
      <c r="F43" s="99">
        <f t="shared" si="3"/>
        <v>7062</v>
      </c>
    </row>
    <row r="44" spans="2:6" x14ac:dyDescent="0.3">
      <c r="B44" s="97">
        <v>31</v>
      </c>
      <c r="C44" s="98">
        <f t="shared" si="1"/>
        <v>107</v>
      </c>
      <c r="D44" s="99">
        <f t="shared" si="4"/>
        <v>0</v>
      </c>
      <c r="E44" s="99">
        <f t="shared" si="2"/>
        <v>107</v>
      </c>
      <c r="F44" s="99">
        <f t="shared" si="3"/>
        <v>6955</v>
      </c>
    </row>
    <row r="45" spans="2:6" x14ac:dyDescent="0.3">
      <c r="B45" s="97">
        <v>32</v>
      </c>
      <c r="C45" s="98">
        <f t="shared" si="1"/>
        <v>107</v>
      </c>
      <c r="D45" s="99">
        <f t="shared" si="4"/>
        <v>0</v>
      </c>
      <c r="E45" s="99">
        <f t="shared" si="2"/>
        <v>107</v>
      </c>
      <c r="F45" s="99">
        <f t="shared" si="3"/>
        <v>6848</v>
      </c>
    </row>
    <row r="46" spans="2:6" x14ac:dyDescent="0.3">
      <c r="B46" s="97">
        <v>33</v>
      </c>
      <c r="C46" s="98">
        <f t="shared" si="1"/>
        <v>107</v>
      </c>
      <c r="D46" s="99">
        <f t="shared" si="4"/>
        <v>0</v>
      </c>
      <c r="E46" s="99">
        <f t="shared" si="2"/>
        <v>107</v>
      </c>
      <c r="F46" s="99">
        <f t="shared" si="3"/>
        <v>6741</v>
      </c>
    </row>
    <row r="47" spans="2:6" x14ac:dyDescent="0.3">
      <c r="B47" s="97">
        <v>34</v>
      </c>
      <c r="C47" s="98">
        <f t="shared" si="1"/>
        <v>107</v>
      </c>
      <c r="D47" s="99">
        <f t="shared" si="4"/>
        <v>0</v>
      </c>
      <c r="E47" s="99">
        <f t="shared" si="2"/>
        <v>107</v>
      </c>
      <c r="F47" s="99">
        <f t="shared" si="3"/>
        <v>6634</v>
      </c>
    </row>
    <row r="48" spans="2:6" x14ac:dyDescent="0.3">
      <c r="B48" s="97">
        <v>35</v>
      </c>
      <c r="C48" s="98">
        <f t="shared" si="1"/>
        <v>107</v>
      </c>
      <c r="D48" s="99">
        <f t="shared" si="4"/>
        <v>0</v>
      </c>
      <c r="E48" s="99">
        <f t="shared" si="2"/>
        <v>107</v>
      </c>
      <c r="F48" s="99">
        <f t="shared" si="3"/>
        <v>6527</v>
      </c>
    </row>
    <row r="49" spans="2:6" x14ac:dyDescent="0.3">
      <c r="B49" s="97">
        <v>36</v>
      </c>
      <c r="C49" s="98">
        <f t="shared" si="1"/>
        <v>107</v>
      </c>
      <c r="D49" s="99">
        <f t="shared" si="4"/>
        <v>0</v>
      </c>
      <c r="E49" s="99">
        <f t="shared" si="2"/>
        <v>107</v>
      </c>
      <c r="F49" s="99">
        <f t="shared" si="3"/>
        <v>6420</v>
      </c>
    </row>
    <row r="50" spans="2:6" x14ac:dyDescent="0.3">
      <c r="B50" s="97">
        <v>37</v>
      </c>
      <c r="C50" s="98">
        <f t="shared" si="1"/>
        <v>107</v>
      </c>
      <c r="D50" s="99">
        <f t="shared" si="4"/>
        <v>0</v>
      </c>
      <c r="E50" s="99">
        <f t="shared" si="2"/>
        <v>107</v>
      </c>
      <c r="F50" s="99">
        <f t="shared" si="3"/>
        <v>6313</v>
      </c>
    </row>
    <row r="51" spans="2:6" x14ac:dyDescent="0.3">
      <c r="B51" s="97">
        <v>38</v>
      </c>
      <c r="C51" s="98">
        <f t="shared" si="1"/>
        <v>107</v>
      </c>
      <c r="D51" s="99">
        <f t="shared" si="4"/>
        <v>0</v>
      </c>
      <c r="E51" s="99">
        <f t="shared" si="2"/>
        <v>107</v>
      </c>
      <c r="F51" s="99">
        <f t="shared" si="3"/>
        <v>6206</v>
      </c>
    </row>
    <row r="52" spans="2:6" x14ac:dyDescent="0.3">
      <c r="B52" s="97">
        <v>39</v>
      </c>
      <c r="C52" s="98">
        <f t="shared" si="1"/>
        <v>107</v>
      </c>
      <c r="D52" s="99">
        <f t="shared" si="4"/>
        <v>0</v>
      </c>
      <c r="E52" s="99">
        <f t="shared" si="2"/>
        <v>107</v>
      </c>
      <c r="F52" s="99">
        <f t="shared" si="3"/>
        <v>6099</v>
      </c>
    </row>
    <row r="53" spans="2:6" x14ac:dyDescent="0.3">
      <c r="B53" s="97">
        <v>40</v>
      </c>
      <c r="C53" s="98">
        <f t="shared" si="1"/>
        <v>107</v>
      </c>
      <c r="D53" s="99">
        <f t="shared" si="4"/>
        <v>0</v>
      </c>
      <c r="E53" s="99">
        <f t="shared" si="2"/>
        <v>107</v>
      </c>
      <c r="F53" s="99">
        <f t="shared" si="3"/>
        <v>5992</v>
      </c>
    </row>
    <row r="54" spans="2:6" x14ac:dyDescent="0.3">
      <c r="B54" s="97">
        <v>41</v>
      </c>
      <c r="C54" s="98">
        <f t="shared" si="1"/>
        <v>107</v>
      </c>
      <c r="D54" s="99">
        <f t="shared" si="4"/>
        <v>0</v>
      </c>
      <c r="E54" s="99">
        <f t="shared" si="2"/>
        <v>107</v>
      </c>
      <c r="F54" s="99">
        <f t="shared" si="3"/>
        <v>5885</v>
      </c>
    </row>
    <row r="55" spans="2:6" x14ac:dyDescent="0.3">
      <c r="B55" s="97">
        <v>42</v>
      </c>
      <c r="C55" s="98">
        <f t="shared" si="1"/>
        <v>107</v>
      </c>
      <c r="D55" s="99">
        <f t="shared" si="4"/>
        <v>0</v>
      </c>
      <c r="E55" s="99">
        <f t="shared" si="2"/>
        <v>107</v>
      </c>
      <c r="F55" s="99">
        <f t="shared" si="3"/>
        <v>5778</v>
      </c>
    </row>
    <row r="56" spans="2:6" x14ac:dyDescent="0.3">
      <c r="B56" s="97">
        <v>43</v>
      </c>
      <c r="C56" s="98">
        <f t="shared" si="1"/>
        <v>107</v>
      </c>
      <c r="D56" s="99">
        <f t="shared" si="4"/>
        <v>0</v>
      </c>
      <c r="E56" s="99">
        <f t="shared" si="2"/>
        <v>107</v>
      </c>
      <c r="F56" s="99">
        <f t="shared" si="3"/>
        <v>5671</v>
      </c>
    </row>
    <row r="57" spans="2:6" x14ac:dyDescent="0.3">
      <c r="B57" s="97">
        <v>44</v>
      </c>
      <c r="C57" s="98">
        <f t="shared" si="1"/>
        <v>107</v>
      </c>
      <c r="D57" s="99">
        <f t="shared" si="4"/>
        <v>0</v>
      </c>
      <c r="E57" s="99">
        <f t="shared" si="2"/>
        <v>107</v>
      </c>
      <c r="F57" s="99">
        <f t="shared" si="3"/>
        <v>5564</v>
      </c>
    </row>
    <row r="58" spans="2:6" x14ac:dyDescent="0.3">
      <c r="B58" s="97">
        <v>45</v>
      </c>
      <c r="C58" s="98">
        <f t="shared" si="1"/>
        <v>107</v>
      </c>
      <c r="D58" s="99">
        <f t="shared" si="4"/>
        <v>0</v>
      </c>
      <c r="E58" s="99">
        <f t="shared" si="2"/>
        <v>107</v>
      </c>
      <c r="F58" s="99">
        <f t="shared" si="3"/>
        <v>5457</v>
      </c>
    </row>
    <row r="59" spans="2:6" x14ac:dyDescent="0.3">
      <c r="B59" s="97">
        <v>46</v>
      </c>
      <c r="C59" s="98">
        <f t="shared" si="1"/>
        <v>107</v>
      </c>
      <c r="D59" s="99">
        <f t="shared" si="4"/>
        <v>0</v>
      </c>
      <c r="E59" s="99">
        <f t="shared" si="2"/>
        <v>107</v>
      </c>
      <c r="F59" s="99">
        <f t="shared" si="3"/>
        <v>5350</v>
      </c>
    </row>
    <row r="60" spans="2:6" x14ac:dyDescent="0.3">
      <c r="B60" s="97">
        <v>47</v>
      </c>
      <c r="C60" s="98">
        <f t="shared" si="1"/>
        <v>107</v>
      </c>
      <c r="D60" s="99">
        <f t="shared" si="4"/>
        <v>0</v>
      </c>
      <c r="E60" s="99">
        <f t="shared" si="2"/>
        <v>107</v>
      </c>
      <c r="F60" s="99">
        <f t="shared" si="3"/>
        <v>5243</v>
      </c>
    </row>
    <row r="61" spans="2:6" x14ac:dyDescent="0.3">
      <c r="B61" s="97">
        <v>48</v>
      </c>
      <c r="C61" s="98">
        <f t="shared" si="1"/>
        <v>107</v>
      </c>
      <c r="D61" s="99">
        <f t="shared" si="4"/>
        <v>0</v>
      </c>
      <c r="E61" s="99">
        <f t="shared" si="2"/>
        <v>107</v>
      </c>
      <c r="F61" s="99">
        <f t="shared" si="3"/>
        <v>5136</v>
      </c>
    </row>
    <row r="62" spans="2:6" x14ac:dyDescent="0.3">
      <c r="B62" s="97">
        <v>49</v>
      </c>
      <c r="C62" s="98">
        <f t="shared" si="1"/>
        <v>107</v>
      </c>
      <c r="D62" s="99">
        <f t="shared" si="4"/>
        <v>0</v>
      </c>
      <c r="E62" s="99">
        <f t="shared" si="2"/>
        <v>107</v>
      </c>
      <c r="F62" s="99">
        <f t="shared" si="3"/>
        <v>5029</v>
      </c>
    </row>
    <row r="63" spans="2:6" x14ac:dyDescent="0.3">
      <c r="B63" s="97">
        <v>50</v>
      </c>
      <c r="C63" s="98">
        <f t="shared" si="1"/>
        <v>107</v>
      </c>
      <c r="D63" s="99">
        <f t="shared" si="4"/>
        <v>0</v>
      </c>
      <c r="E63" s="99">
        <f t="shared" si="2"/>
        <v>107</v>
      </c>
      <c r="F63" s="99">
        <f t="shared" si="3"/>
        <v>4922</v>
      </c>
    </row>
    <row r="64" spans="2:6" x14ac:dyDescent="0.3">
      <c r="B64" s="97">
        <v>51</v>
      </c>
      <c r="C64" s="98">
        <f t="shared" si="1"/>
        <v>107</v>
      </c>
      <c r="D64" s="99">
        <f t="shared" si="4"/>
        <v>0</v>
      </c>
      <c r="E64" s="99">
        <f t="shared" si="2"/>
        <v>107</v>
      </c>
      <c r="F64" s="99">
        <f t="shared" si="3"/>
        <v>4815</v>
      </c>
    </row>
    <row r="65" spans="2:6" x14ac:dyDescent="0.3">
      <c r="B65" s="97">
        <v>52</v>
      </c>
      <c r="C65" s="98">
        <f t="shared" si="1"/>
        <v>107</v>
      </c>
      <c r="D65" s="99">
        <f t="shared" si="4"/>
        <v>0</v>
      </c>
      <c r="E65" s="99">
        <f t="shared" si="2"/>
        <v>107</v>
      </c>
      <c r="F65" s="99">
        <f t="shared" si="3"/>
        <v>4708</v>
      </c>
    </row>
    <row r="66" spans="2:6" x14ac:dyDescent="0.3">
      <c r="B66" s="97">
        <v>53</v>
      </c>
      <c r="C66" s="98">
        <f t="shared" si="1"/>
        <v>107</v>
      </c>
      <c r="D66" s="99">
        <f t="shared" si="4"/>
        <v>0</v>
      </c>
      <c r="E66" s="99">
        <f t="shared" si="2"/>
        <v>107</v>
      </c>
      <c r="F66" s="99">
        <f t="shared" si="3"/>
        <v>4601</v>
      </c>
    </row>
    <row r="67" spans="2:6" x14ac:dyDescent="0.3">
      <c r="B67" s="97">
        <v>54</v>
      </c>
      <c r="C67" s="98">
        <f t="shared" si="1"/>
        <v>107</v>
      </c>
      <c r="D67" s="99">
        <f t="shared" si="4"/>
        <v>0</v>
      </c>
      <c r="E67" s="99">
        <f t="shared" si="2"/>
        <v>107</v>
      </c>
      <c r="F67" s="99">
        <f t="shared" si="3"/>
        <v>4494</v>
      </c>
    </row>
    <row r="68" spans="2:6" x14ac:dyDescent="0.3">
      <c r="B68" s="97">
        <v>55</v>
      </c>
      <c r="C68" s="98">
        <f t="shared" si="1"/>
        <v>107</v>
      </c>
      <c r="D68" s="99">
        <f t="shared" si="4"/>
        <v>0</v>
      </c>
      <c r="E68" s="99">
        <f t="shared" si="2"/>
        <v>107</v>
      </c>
      <c r="F68" s="99">
        <f t="shared" si="3"/>
        <v>4387</v>
      </c>
    </row>
    <row r="69" spans="2:6" x14ac:dyDescent="0.3">
      <c r="B69" s="97">
        <v>56</v>
      </c>
      <c r="C69" s="98">
        <f t="shared" si="1"/>
        <v>107</v>
      </c>
      <c r="D69" s="99">
        <f t="shared" si="4"/>
        <v>0</v>
      </c>
      <c r="E69" s="99">
        <f t="shared" si="2"/>
        <v>107</v>
      </c>
      <c r="F69" s="99">
        <f t="shared" si="3"/>
        <v>4280</v>
      </c>
    </row>
    <row r="70" spans="2:6" x14ac:dyDescent="0.3">
      <c r="B70" s="97">
        <v>57</v>
      </c>
      <c r="C70" s="98">
        <f t="shared" si="1"/>
        <v>107</v>
      </c>
      <c r="D70" s="99">
        <f t="shared" si="4"/>
        <v>0</v>
      </c>
      <c r="E70" s="99">
        <f t="shared" si="2"/>
        <v>107</v>
      </c>
      <c r="F70" s="99">
        <f t="shared" si="3"/>
        <v>4173</v>
      </c>
    </row>
    <row r="71" spans="2:6" x14ac:dyDescent="0.3">
      <c r="B71" s="97">
        <v>58</v>
      </c>
      <c r="C71" s="98">
        <f t="shared" si="1"/>
        <v>107</v>
      </c>
      <c r="D71" s="99">
        <f t="shared" si="4"/>
        <v>0</v>
      </c>
      <c r="E71" s="99">
        <f t="shared" si="2"/>
        <v>107</v>
      </c>
      <c r="F71" s="99">
        <f t="shared" si="3"/>
        <v>4066</v>
      </c>
    </row>
    <row r="72" spans="2:6" x14ac:dyDescent="0.3">
      <c r="B72" s="97">
        <v>59</v>
      </c>
      <c r="C72" s="98">
        <f t="shared" si="1"/>
        <v>107</v>
      </c>
      <c r="D72" s="99">
        <f t="shared" si="4"/>
        <v>0</v>
      </c>
      <c r="E72" s="99">
        <f t="shared" si="2"/>
        <v>107</v>
      </c>
      <c r="F72" s="99">
        <f t="shared" si="3"/>
        <v>3959</v>
      </c>
    </row>
    <row r="73" spans="2:6" x14ac:dyDescent="0.3">
      <c r="B73" s="97">
        <v>60</v>
      </c>
      <c r="C73" s="98">
        <f t="shared" si="1"/>
        <v>107</v>
      </c>
      <c r="D73" s="99">
        <f t="shared" si="4"/>
        <v>0</v>
      </c>
      <c r="E73" s="99">
        <f t="shared" si="2"/>
        <v>107</v>
      </c>
      <c r="F73" s="99">
        <f t="shared" si="3"/>
        <v>3852</v>
      </c>
    </row>
    <row r="74" spans="2:6" x14ac:dyDescent="0.3">
      <c r="B74" s="97">
        <v>61</v>
      </c>
      <c r="C74" s="98">
        <f t="shared" si="1"/>
        <v>107</v>
      </c>
      <c r="D74" s="99">
        <f t="shared" si="4"/>
        <v>0</v>
      </c>
      <c r="E74" s="99">
        <f t="shared" si="2"/>
        <v>107</v>
      </c>
      <c r="F74" s="99">
        <f t="shared" si="3"/>
        <v>3745</v>
      </c>
    </row>
    <row r="75" spans="2:6" x14ac:dyDescent="0.3">
      <c r="B75" s="97">
        <v>62</v>
      </c>
      <c r="C75" s="98">
        <f t="shared" si="1"/>
        <v>107</v>
      </c>
      <c r="D75" s="99">
        <f t="shared" si="4"/>
        <v>0</v>
      </c>
      <c r="E75" s="99">
        <f t="shared" si="2"/>
        <v>107</v>
      </c>
      <c r="F75" s="99">
        <f t="shared" si="3"/>
        <v>3638</v>
      </c>
    </row>
    <row r="76" spans="2:6" x14ac:dyDescent="0.3">
      <c r="B76" s="97">
        <v>63</v>
      </c>
      <c r="C76" s="98">
        <f t="shared" si="1"/>
        <v>107</v>
      </c>
      <c r="D76" s="99">
        <f t="shared" si="4"/>
        <v>0</v>
      </c>
      <c r="E76" s="99">
        <f t="shared" si="2"/>
        <v>107</v>
      </c>
      <c r="F76" s="99">
        <f t="shared" si="3"/>
        <v>3531</v>
      </c>
    </row>
    <row r="77" spans="2:6" x14ac:dyDescent="0.3">
      <c r="B77" s="97">
        <v>64</v>
      </c>
      <c r="C77" s="98">
        <f t="shared" si="1"/>
        <v>107</v>
      </c>
      <c r="D77" s="99">
        <f t="shared" si="4"/>
        <v>0</v>
      </c>
      <c r="E77" s="99">
        <f t="shared" si="2"/>
        <v>107</v>
      </c>
      <c r="F77" s="99">
        <f t="shared" si="3"/>
        <v>3424</v>
      </c>
    </row>
    <row r="78" spans="2:6" x14ac:dyDescent="0.3">
      <c r="B78" s="97">
        <v>65</v>
      </c>
      <c r="C78" s="98">
        <f t="shared" si="1"/>
        <v>107</v>
      </c>
      <c r="D78" s="99">
        <f t="shared" si="4"/>
        <v>0</v>
      </c>
      <c r="E78" s="99">
        <f t="shared" si="2"/>
        <v>107</v>
      </c>
      <c r="F78" s="99">
        <f t="shared" si="3"/>
        <v>3317</v>
      </c>
    </row>
    <row r="79" spans="2:6" x14ac:dyDescent="0.3">
      <c r="B79" s="97">
        <v>66</v>
      </c>
      <c r="C79" s="98">
        <f t="shared" ref="C79:C133" si="5">IF(B79&gt;$C$10,,C78)</f>
        <v>107</v>
      </c>
      <c r="D79" s="99">
        <f t="shared" si="4"/>
        <v>0</v>
      </c>
      <c r="E79" s="99">
        <f t="shared" ref="E79:E133" si="6">IF(B79&gt;$C$10,,C79-D79)</f>
        <v>107</v>
      </c>
      <c r="F79" s="99">
        <f t="shared" ref="F79:F133" si="7">IF(B79&gt;$C$10,,F78-E79)</f>
        <v>3210</v>
      </c>
    </row>
    <row r="80" spans="2:6" x14ac:dyDescent="0.3">
      <c r="B80" s="97">
        <v>67</v>
      </c>
      <c r="C80" s="98">
        <f t="shared" si="5"/>
        <v>107</v>
      </c>
      <c r="D80" s="99">
        <f t="shared" ref="D80:D133" si="8">IF(B80&gt;$C$10,,F79*$C$6)</f>
        <v>0</v>
      </c>
      <c r="E80" s="99">
        <f t="shared" si="6"/>
        <v>107</v>
      </c>
      <c r="F80" s="99">
        <f t="shared" si="7"/>
        <v>3103</v>
      </c>
    </row>
    <row r="81" spans="2:6" x14ac:dyDescent="0.3">
      <c r="B81" s="97">
        <v>68</v>
      </c>
      <c r="C81" s="98">
        <f t="shared" si="5"/>
        <v>107</v>
      </c>
      <c r="D81" s="99">
        <f t="shared" si="8"/>
        <v>0</v>
      </c>
      <c r="E81" s="99">
        <f t="shared" si="6"/>
        <v>107</v>
      </c>
      <c r="F81" s="99">
        <f t="shared" si="7"/>
        <v>2996</v>
      </c>
    </row>
    <row r="82" spans="2:6" x14ac:dyDescent="0.3">
      <c r="B82" s="97">
        <v>69</v>
      </c>
      <c r="C82" s="98">
        <f t="shared" si="5"/>
        <v>107</v>
      </c>
      <c r="D82" s="99">
        <f t="shared" si="8"/>
        <v>0</v>
      </c>
      <c r="E82" s="99">
        <f t="shared" si="6"/>
        <v>107</v>
      </c>
      <c r="F82" s="99">
        <f t="shared" si="7"/>
        <v>2889</v>
      </c>
    </row>
    <row r="83" spans="2:6" x14ac:dyDescent="0.3">
      <c r="B83" s="97">
        <v>70</v>
      </c>
      <c r="C83" s="98">
        <f t="shared" si="5"/>
        <v>107</v>
      </c>
      <c r="D83" s="99">
        <f t="shared" si="8"/>
        <v>0</v>
      </c>
      <c r="E83" s="99">
        <f t="shared" si="6"/>
        <v>107</v>
      </c>
      <c r="F83" s="99">
        <f t="shared" si="7"/>
        <v>2782</v>
      </c>
    </row>
    <row r="84" spans="2:6" x14ac:dyDescent="0.3">
      <c r="B84" s="97">
        <v>71</v>
      </c>
      <c r="C84" s="98">
        <f t="shared" si="5"/>
        <v>107</v>
      </c>
      <c r="D84" s="99">
        <f t="shared" si="8"/>
        <v>0</v>
      </c>
      <c r="E84" s="99">
        <f t="shared" si="6"/>
        <v>107</v>
      </c>
      <c r="F84" s="99">
        <f t="shared" si="7"/>
        <v>2675</v>
      </c>
    </row>
    <row r="85" spans="2:6" x14ac:dyDescent="0.3">
      <c r="B85" s="97">
        <v>72</v>
      </c>
      <c r="C85" s="98">
        <f t="shared" si="5"/>
        <v>107</v>
      </c>
      <c r="D85" s="99">
        <f t="shared" si="8"/>
        <v>0</v>
      </c>
      <c r="E85" s="99">
        <f t="shared" si="6"/>
        <v>107</v>
      </c>
      <c r="F85" s="99">
        <f t="shared" si="7"/>
        <v>2568</v>
      </c>
    </row>
    <row r="86" spans="2:6" x14ac:dyDescent="0.3">
      <c r="B86" s="97">
        <v>73</v>
      </c>
      <c r="C86" s="98">
        <f t="shared" si="5"/>
        <v>107</v>
      </c>
      <c r="D86" s="99">
        <f t="shared" si="8"/>
        <v>0</v>
      </c>
      <c r="E86" s="99">
        <f t="shared" si="6"/>
        <v>107</v>
      </c>
      <c r="F86" s="99">
        <f t="shared" si="7"/>
        <v>2461</v>
      </c>
    </row>
    <row r="87" spans="2:6" x14ac:dyDescent="0.3">
      <c r="B87" s="97">
        <v>74</v>
      </c>
      <c r="C87" s="98">
        <f t="shared" si="5"/>
        <v>107</v>
      </c>
      <c r="D87" s="99">
        <f t="shared" si="8"/>
        <v>0</v>
      </c>
      <c r="E87" s="99">
        <f t="shared" si="6"/>
        <v>107</v>
      </c>
      <c r="F87" s="99">
        <f t="shared" si="7"/>
        <v>2354</v>
      </c>
    </row>
    <row r="88" spans="2:6" x14ac:dyDescent="0.3">
      <c r="B88" s="97">
        <v>75</v>
      </c>
      <c r="C88" s="98">
        <f t="shared" si="5"/>
        <v>107</v>
      </c>
      <c r="D88" s="99">
        <f t="shared" si="8"/>
        <v>0</v>
      </c>
      <c r="E88" s="99">
        <f t="shared" si="6"/>
        <v>107</v>
      </c>
      <c r="F88" s="99">
        <f t="shared" si="7"/>
        <v>2247</v>
      </c>
    </row>
    <row r="89" spans="2:6" x14ac:dyDescent="0.3">
      <c r="B89" s="97">
        <v>76</v>
      </c>
      <c r="C89" s="98">
        <f t="shared" si="5"/>
        <v>107</v>
      </c>
      <c r="D89" s="99">
        <f t="shared" si="8"/>
        <v>0</v>
      </c>
      <c r="E89" s="99">
        <f t="shared" si="6"/>
        <v>107</v>
      </c>
      <c r="F89" s="99">
        <f t="shared" si="7"/>
        <v>2140</v>
      </c>
    </row>
    <row r="90" spans="2:6" x14ac:dyDescent="0.3">
      <c r="B90" s="97">
        <v>77</v>
      </c>
      <c r="C90" s="98">
        <f t="shared" si="5"/>
        <v>107</v>
      </c>
      <c r="D90" s="99">
        <f t="shared" si="8"/>
        <v>0</v>
      </c>
      <c r="E90" s="99">
        <f t="shared" si="6"/>
        <v>107</v>
      </c>
      <c r="F90" s="99">
        <f t="shared" si="7"/>
        <v>2033</v>
      </c>
    </row>
    <row r="91" spans="2:6" x14ac:dyDescent="0.3">
      <c r="B91" s="97">
        <v>78</v>
      </c>
      <c r="C91" s="98">
        <f t="shared" si="5"/>
        <v>107</v>
      </c>
      <c r="D91" s="99">
        <f t="shared" si="8"/>
        <v>0</v>
      </c>
      <c r="E91" s="99">
        <f t="shared" si="6"/>
        <v>107</v>
      </c>
      <c r="F91" s="99">
        <f t="shared" si="7"/>
        <v>1926</v>
      </c>
    </row>
    <row r="92" spans="2:6" x14ac:dyDescent="0.3">
      <c r="B92" s="97">
        <v>79</v>
      </c>
      <c r="C92" s="98">
        <f t="shared" si="5"/>
        <v>107</v>
      </c>
      <c r="D92" s="99">
        <f t="shared" si="8"/>
        <v>0</v>
      </c>
      <c r="E92" s="99">
        <f t="shared" si="6"/>
        <v>107</v>
      </c>
      <c r="F92" s="99">
        <f t="shared" si="7"/>
        <v>1819</v>
      </c>
    </row>
    <row r="93" spans="2:6" x14ac:dyDescent="0.3">
      <c r="B93" s="97">
        <v>80</v>
      </c>
      <c r="C93" s="98">
        <f t="shared" si="5"/>
        <v>107</v>
      </c>
      <c r="D93" s="99">
        <f t="shared" si="8"/>
        <v>0</v>
      </c>
      <c r="E93" s="99">
        <f t="shared" si="6"/>
        <v>107</v>
      </c>
      <c r="F93" s="99">
        <f t="shared" si="7"/>
        <v>1712</v>
      </c>
    </row>
    <row r="94" spans="2:6" x14ac:dyDescent="0.3">
      <c r="B94" s="97">
        <v>81</v>
      </c>
      <c r="C94" s="98">
        <f t="shared" si="5"/>
        <v>107</v>
      </c>
      <c r="D94" s="99">
        <f t="shared" si="8"/>
        <v>0</v>
      </c>
      <c r="E94" s="99">
        <f t="shared" si="6"/>
        <v>107</v>
      </c>
      <c r="F94" s="99">
        <f t="shared" si="7"/>
        <v>1605</v>
      </c>
    </row>
    <row r="95" spans="2:6" x14ac:dyDescent="0.3">
      <c r="B95" s="97">
        <v>82</v>
      </c>
      <c r="C95" s="98">
        <f t="shared" si="5"/>
        <v>107</v>
      </c>
      <c r="D95" s="99">
        <f t="shared" si="8"/>
        <v>0</v>
      </c>
      <c r="E95" s="99">
        <f t="shared" si="6"/>
        <v>107</v>
      </c>
      <c r="F95" s="99">
        <f t="shared" si="7"/>
        <v>1498</v>
      </c>
    </row>
    <row r="96" spans="2:6" x14ac:dyDescent="0.3">
      <c r="B96" s="97">
        <v>83</v>
      </c>
      <c r="C96" s="98">
        <f t="shared" si="5"/>
        <v>107</v>
      </c>
      <c r="D96" s="99">
        <f t="shared" si="8"/>
        <v>0</v>
      </c>
      <c r="E96" s="99">
        <f t="shared" si="6"/>
        <v>107</v>
      </c>
      <c r="F96" s="99">
        <f t="shared" si="7"/>
        <v>1391</v>
      </c>
    </row>
    <row r="97" spans="2:6" x14ac:dyDescent="0.3">
      <c r="B97" s="97">
        <v>84</v>
      </c>
      <c r="C97" s="98">
        <f t="shared" si="5"/>
        <v>107</v>
      </c>
      <c r="D97" s="99">
        <f t="shared" si="8"/>
        <v>0</v>
      </c>
      <c r="E97" s="99">
        <f t="shared" si="6"/>
        <v>107</v>
      </c>
      <c r="F97" s="99">
        <f t="shared" si="7"/>
        <v>1284</v>
      </c>
    </row>
    <row r="98" spans="2:6" x14ac:dyDescent="0.3">
      <c r="B98" s="97">
        <v>85</v>
      </c>
      <c r="C98" s="98">
        <f t="shared" si="5"/>
        <v>107</v>
      </c>
      <c r="D98" s="99">
        <f t="shared" si="8"/>
        <v>0</v>
      </c>
      <c r="E98" s="99">
        <f t="shared" si="6"/>
        <v>107</v>
      </c>
      <c r="F98" s="99">
        <f t="shared" si="7"/>
        <v>1177</v>
      </c>
    </row>
    <row r="99" spans="2:6" x14ac:dyDescent="0.3">
      <c r="B99" s="97">
        <v>86</v>
      </c>
      <c r="C99" s="98">
        <f t="shared" si="5"/>
        <v>107</v>
      </c>
      <c r="D99" s="99">
        <f t="shared" si="8"/>
        <v>0</v>
      </c>
      <c r="E99" s="99">
        <f t="shared" si="6"/>
        <v>107</v>
      </c>
      <c r="F99" s="99">
        <f t="shared" si="7"/>
        <v>1070</v>
      </c>
    </row>
    <row r="100" spans="2:6" x14ac:dyDescent="0.3">
      <c r="B100" s="97">
        <v>87</v>
      </c>
      <c r="C100" s="98">
        <f t="shared" si="5"/>
        <v>107</v>
      </c>
      <c r="D100" s="99">
        <f t="shared" si="8"/>
        <v>0</v>
      </c>
      <c r="E100" s="99">
        <f t="shared" si="6"/>
        <v>107</v>
      </c>
      <c r="F100" s="99">
        <f t="shared" si="7"/>
        <v>963</v>
      </c>
    </row>
    <row r="101" spans="2:6" x14ac:dyDescent="0.3">
      <c r="B101" s="97">
        <v>88</v>
      </c>
      <c r="C101" s="98">
        <f t="shared" si="5"/>
        <v>107</v>
      </c>
      <c r="D101" s="99">
        <f t="shared" si="8"/>
        <v>0</v>
      </c>
      <c r="E101" s="99">
        <f t="shared" si="6"/>
        <v>107</v>
      </c>
      <c r="F101" s="99">
        <f t="shared" si="7"/>
        <v>856</v>
      </c>
    </row>
    <row r="102" spans="2:6" x14ac:dyDescent="0.3">
      <c r="B102" s="97">
        <v>89</v>
      </c>
      <c r="C102" s="98">
        <f t="shared" si="5"/>
        <v>107</v>
      </c>
      <c r="D102" s="99">
        <f t="shared" si="8"/>
        <v>0</v>
      </c>
      <c r="E102" s="99">
        <f t="shared" si="6"/>
        <v>107</v>
      </c>
      <c r="F102" s="99">
        <f t="shared" si="7"/>
        <v>749</v>
      </c>
    </row>
    <row r="103" spans="2:6" x14ac:dyDescent="0.3">
      <c r="B103" s="97">
        <v>90</v>
      </c>
      <c r="C103" s="98">
        <f t="shared" si="5"/>
        <v>107</v>
      </c>
      <c r="D103" s="99">
        <f t="shared" si="8"/>
        <v>0</v>
      </c>
      <c r="E103" s="99">
        <f t="shared" si="6"/>
        <v>107</v>
      </c>
      <c r="F103" s="99">
        <f t="shared" si="7"/>
        <v>642</v>
      </c>
    </row>
    <row r="104" spans="2:6" x14ac:dyDescent="0.3">
      <c r="B104" s="97">
        <v>91</v>
      </c>
      <c r="C104" s="98">
        <f t="shared" si="5"/>
        <v>107</v>
      </c>
      <c r="D104" s="99">
        <f t="shared" si="8"/>
        <v>0</v>
      </c>
      <c r="E104" s="99">
        <f t="shared" si="6"/>
        <v>107</v>
      </c>
      <c r="F104" s="99">
        <f t="shared" si="7"/>
        <v>535</v>
      </c>
    </row>
    <row r="105" spans="2:6" x14ac:dyDescent="0.3">
      <c r="B105" s="97">
        <v>92</v>
      </c>
      <c r="C105" s="98">
        <f t="shared" si="5"/>
        <v>107</v>
      </c>
      <c r="D105" s="99">
        <f t="shared" si="8"/>
        <v>0</v>
      </c>
      <c r="E105" s="99">
        <f t="shared" si="6"/>
        <v>107</v>
      </c>
      <c r="F105" s="99">
        <f t="shared" si="7"/>
        <v>428</v>
      </c>
    </row>
    <row r="106" spans="2:6" x14ac:dyDescent="0.3">
      <c r="B106" s="97">
        <v>93</v>
      </c>
      <c r="C106" s="98">
        <f t="shared" si="5"/>
        <v>107</v>
      </c>
      <c r="D106" s="99">
        <f t="shared" si="8"/>
        <v>0</v>
      </c>
      <c r="E106" s="99">
        <f t="shared" si="6"/>
        <v>107</v>
      </c>
      <c r="F106" s="99">
        <f t="shared" si="7"/>
        <v>321</v>
      </c>
    </row>
    <row r="107" spans="2:6" x14ac:dyDescent="0.3">
      <c r="B107" s="97">
        <v>94</v>
      </c>
      <c r="C107" s="98">
        <f t="shared" si="5"/>
        <v>107</v>
      </c>
      <c r="D107" s="99">
        <f t="shared" si="8"/>
        <v>0</v>
      </c>
      <c r="E107" s="99">
        <f t="shared" si="6"/>
        <v>107</v>
      </c>
      <c r="F107" s="99">
        <f t="shared" si="7"/>
        <v>214</v>
      </c>
    </row>
    <row r="108" spans="2:6" x14ac:dyDescent="0.3">
      <c r="B108" s="97">
        <v>95</v>
      </c>
      <c r="C108" s="98">
        <f t="shared" si="5"/>
        <v>107</v>
      </c>
      <c r="D108" s="99">
        <f t="shared" si="8"/>
        <v>0</v>
      </c>
      <c r="E108" s="99">
        <f t="shared" si="6"/>
        <v>107</v>
      </c>
      <c r="F108" s="99">
        <f t="shared" si="7"/>
        <v>107</v>
      </c>
    </row>
    <row r="109" spans="2:6" x14ac:dyDescent="0.3">
      <c r="B109" s="97">
        <v>96</v>
      </c>
      <c r="C109" s="98">
        <f t="shared" si="5"/>
        <v>107</v>
      </c>
      <c r="D109" s="99">
        <f t="shared" si="8"/>
        <v>0</v>
      </c>
      <c r="E109" s="99">
        <f t="shared" si="6"/>
        <v>107</v>
      </c>
      <c r="F109" s="99">
        <f t="shared" si="7"/>
        <v>0</v>
      </c>
    </row>
    <row r="110" spans="2:6" x14ac:dyDescent="0.3">
      <c r="B110" s="97">
        <v>97</v>
      </c>
      <c r="C110" s="98">
        <f t="shared" si="5"/>
        <v>0</v>
      </c>
      <c r="D110" s="99">
        <f t="shared" si="8"/>
        <v>0</v>
      </c>
      <c r="E110" s="99">
        <f t="shared" si="6"/>
        <v>0</v>
      </c>
      <c r="F110" s="99">
        <f t="shared" si="7"/>
        <v>0</v>
      </c>
    </row>
    <row r="111" spans="2:6" x14ac:dyDescent="0.3">
      <c r="B111" s="97">
        <v>98</v>
      </c>
      <c r="C111" s="98">
        <f t="shared" si="5"/>
        <v>0</v>
      </c>
      <c r="D111" s="99">
        <f t="shared" si="8"/>
        <v>0</v>
      </c>
      <c r="E111" s="99">
        <f t="shared" si="6"/>
        <v>0</v>
      </c>
      <c r="F111" s="99">
        <f t="shared" si="7"/>
        <v>0</v>
      </c>
    </row>
    <row r="112" spans="2:6" x14ac:dyDescent="0.3">
      <c r="B112" s="97">
        <v>99</v>
      </c>
      <c r="C112" s="98">
        <f t="shared" si="5"/>
        <v>0</v>
      </c>
      <c r="D112" s="99">
        <f t="shared" si="8"/>
        <v>0</v>
      </c>
      <c r="E112" s="99">
        <f t="shared" si="6"/>
        <v>0</v>
      </c>
      <c r="F112" s="99">
        <f t="shared" si="7"/>
        <v>0</v>
      </c>
    </row>
    <row r="113" spans="2:6" x14ac:dyDescent="0.3">
      <c r="B113" s="97">
        <v>100</v>
      </c>
      <c r="C113" s="98">
        <f t="shared" si="5"/>
        <v>0</v>
      </c>
      <c r="D113" s="99">
        <f t="shared" si="8"/>
        <v>0</v>
      </c>
      <c r="E113" s="99">
        <f t="shared" si="6"/>
        <v>0</v>
      </c>
      <c r="F113" s="99">
        <f t="shared" si="7"/>
        <v>0</v>
      </c>
    </row>
    <row r="114" spans="2:6" x14ac:dyDescent="0.3">
      <c r="B114" s="97">
        <v>101</v>
      </c>
      <c r="C114" s="98">
        <f t="shared" si="5"/>
        <v>0</v>
      </c>
      <c r="D114" s="99">
        <f t="shared" si="8"/>
        <v>0</v>
      </c>
      <c r="E114" s="99">
        <f t="shared" si="6"/>
        <v>0</v>
      </c>
      <c r="F114" s="99">
        <f t="shared" si="7"/>
        <v>0</v>
      </c>
    </row>
    <row r="115" spans="2:6" x14ac:dyDescent="0.3">
      <c r="B115" s="97">
        <v>102</v>
      </c>
      <c r="C115" s="98">
        <f t="shared" si="5"/>
        <v>0</v>
      </c>
      <c r="D115" s="99">
        <f t="shared" si="8"/>
        <v>0</v>
      </c>
      <c r="E115" s="99">
        <f t="shared" si="6"/>
        <v>0</v>
      </c>
      <c r="F115" s="99">
        <f t="shared" si="7"/>
        <v>0</v>
      </c>
    </row>
    <row r="116" spans="2:6" x14ac:dyDescent="0.3">
      <c r="B116" s="97">
        <v>103</v>
      </c>
      <c r="C116" s="98">
        <f t="shared" si="5"/>
        <v>0</v>
      </c>
      <c r="D116" s="99">
        <f t="shared" si="8"/>
        <v>0</v>
      </c>
      <c r="E116" s="99">
        <f t="shared" si="6"/>
        <v>0</v>
      </c>
      <c r="F116" s="99">
        <f t="shared" si="7"/>
        <v>0</v>
      </c>
    </row>
    <row r="117" spans="2:6" x14ac:dyDescent="0.3">
      <c r="B117" s="97">
        <v>104</v>
      </c>
      <c r="C117" s="98">
        <f t="shared" si="5"/>
        <v>0</v>
      </c>
      <c r="D117" s="99">
        <f t="shared" si="8"/>
        <v>0</v>
      </c>
      <c r="E117" s="99">
        <f t="shared" si="6"/>
        <v>0</v>
      </c>
      <c r="F117" s="99">
        <f t="shared" si="7"/>
        <v>0</v>
      </c>
    </row>
    <row r="118" spans="2:6" x14ac:dyDescent="0.3">
      <c r="B118" s="97">
        <v>105</v>
      </c>
      <c r="C118" s="98">
        <f t="shared" si="5"/>
        <v>0</v>
      </c>
      <c r="D118" s="99">
        <f t="shared" si="8"/>
        <v>0</v>
      </c>
      <c r="E118" s="99">
        <f t="shared" si="6"/>
        <v>0</v>
      </c>
      <c r="F118" s="99">
        <f t="shared" si="7"/>
        <v>0</v>
      </c>
    </row>
    <row r="119" spans="2:6" x14ac:dyDescent="0.3">
      <c r="B119" s="97">
        <v>106</v>
      </c>
      <c r="C119" s="98">
        <f t="shared" si="5"/>
        <v>0</v>
      </c>
      <c r="D119" s="99">
        <f t="shared" si="8"/>
        <v>0</v>
      </c>
      <c r="E119" s="99">
        <f t="shared" si="6"/>
        <v>0</v>
      </c>
      <c r="F119" s="99">
        <f t="shared" si="7"/>
        <v>0</v>
      </c>
    </row>
    <row r="120" spans="2:6" x14ac:dyDescent="0.3">
      <c r="B120" s="97">
        <v>107</v>
      </c>
      <c r="C120" s="98">
        <f t="shared" si="5"/>
        <v>0</v>
      </c>
      <c r="D120" s="99">
        <f t="shared" si="8"/>
        <v>0</v>
      </c>
      <c r="E120" s="99">
        <f t="shared" si="6"/>
        <v>0</v>
      </c>
      <c r="F120" s="99">
        <f t="shared" si="7"/>
        <v>0</v>
      </c>
    </row>
    <row r="121" spans="2:6" x14ac:dyDescent="0.3">
      <c r="B121" s="97">
        <v>108</v>
      </c>
      <c r="C121" s="98">
        <f t="shared" si="5"/>
        <v>0</v>
      </c>
      <c r="D121" s="99">
        <f t="shared" si="8"/>
        <v>0</v>
      </c>
      <c r="E121" s="99">
        <f t="shared" si="6"/>
        <v>0</v>
      </c>
      <c r="F121" s="99">
        <f t="shared" si="7"/>
        <v>0</v>
      </c>
    </row>
    <row r="122" spans="2:6" x14ac:dyDescent="0.3">
      <c r="B122" s="97">
        <v>109</v>
      </c>
      <c r="C122" s="98">
        <f t="shared" si="5"/>
        <v>0</v>
      </c>
      <c r="D122" s="99">
        <f t="shared" si="8"/>
        <v>0</v>
      </c>
      <c r="E122" s="99">
        <f t="shared" si="6"/>
        <v>0</v>
      </c>
      <c r="F122" s="99">
        <f t="shared" si="7"/>
        <v>0</v>
      </c>
    </row>
    <row r="123" spans="2:6" x14ac:dyDescent="0.3">
      <c r="B123" s="97">
        <v>110</v>
      </c>
      <c r="C123" s="98">
        <f t="shared" si="5"/>
        <v>0</v>
      </c>
      <c r="D123" s="99">
        <f t="shared" si="8"/>
        <v>0</v>
      </c>
      <c r="E123" s="99">
        <f t="shared" si="6"/>
        <v>0</v>
      </c>
      <c r="F123" s="99">
        <f t="shared" si="7"/>
        <v>0</v>
      </c>
    </row>
    <row r="124" spans="2:6" x14ac:dyDescent="0.3">
      <c r="B124" s="97">
        <v>111</v>
      </c>
      <c r="C124" s="98">
        <f t="shared" si="5"/>
        <v>0</v>
      </c>
      <c r="D124" s="99">
        <f t="shared" si="8"/>
        <v>0</v>
      </c>
      <c r="E124" s="99">
        <f t="shared" si="6"/>
        <v>0</v>
      </c>
      <c r="F124" s="99">
        <f t="shared" si="7"/>
        <v>0</v>
      </c>
    </row>
    <row r="125" spans="2:6" x14ac:dyDescent="0.3">
      <c r="B125" s="97">
        <v>112</v>
      </c>
      <c r="C125" s="98">
        <f t="shared" si="5"/>
        <v>0</v>
      </c>
      <c r="D125" s="99">
        <f t="shared" si="8"/>
        <v>0</v>
      </c>
      <c r="E125" s="99">
        <f t="shared" si="6"/>
        <v>0</v>
      </c>
      <c r="F125" s="99">
        <f t="shared" si="7"/>
        <v>0</v>
      </c>
    </row>
    <row r="126" spans="2:6" x14ac:dyDescent="0.3">
      <c r="B126" s="97">
        <v>113</v>
      </c>
      <c r="C126" s="98">
        <f t="shared" si="5"/>
        <v>0</v>
      </c>
      <c r="D126" s="99">
        <f t="shared" si="8"/>
        <v>0</v>
      </c>
      <c r="E126" s="99">
        <f t="shared" si="6"/>
        <v>0</v>
      </c>
      <c r="F126" s="99">
        <f t="shared" si="7"/>
        <v>0</v>
      </c>
    </row>
    <row r="127" spans="2:6" x14ac:dyDescent="0.3">
      <c r="B127" s="97">
        <v>114</v>
      </c>
      <c r="C127" s="98">
        <f t="shared" si="5"/>
        <v>0</v>
      </c>
      <c r="D127" s="99">
        <f t="shared" si="8"/>
        <v>0</v>
      </c>
      <c r="E127" s="99">
        <f t="shared" si="6"/>
        <v>0</v>
      </c>
      <c r="F127" s="99">
        <f t="shared" si="7"/>
        <v>0</v>
      </c>
    </row>
    <row r="128" spans="2:6" x14ac:dyDescent="0.3">
      <c r="B128" s="97">
        <v>115</v>
      </c>
      <c r="C128" s="98">
        <f t="shared" si="5"/>
        <v>0</v>
      </c>
      <c r="D128" s="99">
        <f t="shared" si="8"/>
        <v>0</v>
      </c>
      <c r="E128" s="99">
        <f t="shared" si="6"/>
        <v>0</v>
      </c>
      <c r="F128" s="99">
        <f t="shared" si="7"/>
        <v>0</v>
      </c>
    </row>
    <row r="129" spans="2:6" x14ac:dyDescent="0.3">
      <c r="B129" s="97">
        <v>116</v>
      </c>
      <c r="C129" s="98">
        <f t="shared" si="5"/>
        <v>0</v>
      </c>
      <c r="D129" s="99">
        <f t="shared" si="8"/>
        <v>0</v>
      </c>
      <c r="E129" s="99">
        <f t="shared" si="6"/>
        <v>0</v>
      </c>
      <c r="F129" s="99">
        <f t="shared" si="7"/>
        <v>0</v>
      </c>
    </row>
    <row r="130" spans="2:6" x14ac:dyDescent="0.3">
      <c r="B130" s="97">
        <v>117</v>
      </c>
      <c r="C130" s="98">
        <f t="shared" si="5"/>
        <v>0</v>
      </c>
      <c r="D130" s="99">
        <f t="shared" si="8"/>
        <v>0</v>
      </c>
      <c r="E130" s="99">
        <f t="shared" si="6"/>
        <v>0</v>
      </c>
      <c r="F130" s="99">
        <f t="shared" si="7"/>
        <v>0</v>
      </c>
    </row>
    <row r="131" spans="2:6" x14ac:dyDescent="0.3">
      <c r="B131" s="97">
        <v>118</v>
      </c>
      <c r="C131" s="98">
        <f t="shared" si="5"/>
        <v>0</v>
      </c>
      <c r="D131" s="99">
        <f t="shared" si="8"/>
        <v>0</v>
      </c>
      <c r="E131" s="99">
        <f t="shared" si="6"/>
        <v>0</v>
      </c>
      <c r="F131" s="99">
        <f t="shared" si="7"/>
        <v>0</v>
      </c>
    </row>
    <row r="132" spans="2:6" x14ac:dyDescent="0.3">
      <c r="B132" s="97">
        <v>119</v>
      </c>
      <c r="C132" s="98">
        <f t="shared" si="5"/>
        <v>0</v>
      </c>
      <c r="D132" s="99">
        <f t="shared" si="8"/>
        <v>0</v>
      </c>
      <c r="E132" s="99">
        <f t="shared" si="6"/>
        <v>0</v>
      </c>
      <c r="F132" s="99">
        <f t="shared" si="7"/>
        <v>0</v>
      </c>
    </row>
    <row r="133" spans="2:6" x14ac:dyDescent="0.3">
      <c r="B133" s="97">
        <v>120</v>
      </c>
      <c r="C133" s="98">
        <f t="shared" si="5"/>
        <v>0</v>
      </c>
      <c r="D133" s="99">
        <f t="shared" si="8"/>
        <v>0</v>
      </c>
      <c r="E133" s="99">
        <f t="shared" si="6"/>
        <v>0</v>
      </c>
      <c r="F133" s="99">
        <f t="shared" si="7"/>
        <v>0</v>
      </c>
    </row>
  </sheetData>
  <mergeCells count="3">
    <mergeCell ref="B1:F1"/>
    <mergeCell ref="B3:C3"/>
    <mergeCell ref="F3:G3"/>
  </mergeCells>
  <conditionalFormatting sqref="B14:F133">
    <cfRule type="expression" dxfId="11" priority="1">
      <formula>$B14=$C$10</formula>
    </cfRule>
    <cfRule type="expression" dxfId="10" priority="2">
      <formula>$B14&gt;$C$10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C59B5-DEA2-4A5D-8FB5-058F2303EF33}">
  <dimension ref="B1:I133"/>
  <sheetViews>
    <sheetView zoomScaleNormal="100" workbookViewId="0">
      <selection activeCell="C7" sqref="C7"/>
    </sheetView>
  </sheetViews>
  <sheetFormatPr baseColWidth="10" defaultRowHeight="14.4" x14ac:dyDescent="0.3"/>
  <cols>
    <col min="2" max="2" width="13.33203125" customWidth="1"/>
    <col min="3" max="3" width="14.44140625" bestFit="1" customWidth="1"/>
    <col min="4" max="4" width="14.21875" customWidth="1"/>
    <col min="5" max="5" width="14" bestFit="1" customWidth="1"/>
    <col min="6" max="6" width="17.109375" bestFit="1" customWidth="1"/>
    <col min="9" max="9" width="9" bestFit="1" customWidth="1"/>
  </cols>
  <sheetData>
    <row r="1" spans="2:9" ht="21" x14ac:dyDescent="0.4">
      <c r="B1" s="164" t="s">
        <v>46</v>
      </c>
      <c r="C1" s="164"/>
      <c r="D1" s="164"/>
      <c r="E1" s="164"/>
      <c r="F1" s="164"/>
    </row>
    <row r="2" spans="2:9" ht="21.6" thickBot="1" x14ac:dyDescent="0.45">
      <c r="B2" s="117"/>
      <c r="C2" s="117"/>
      <c r="D2" s="69"/>
      <c r="E2" s="69"/>
      <c r="F2" s="69"/>
    </row>
    <row r="3" spans="2:9" ht="15.6" x14ac:dyDescent="0.3">
      <c r="B3" s="165" t="s">
        <v>47</v>
      </c>
      <c r="C3" s="166"/>
      <c r="D3" s="70" t="s">
        <v>48</v>
      </c>
      <c r="E3" s="71"/>
      <c r="F3" s="167" t="s">
        <v>11</v>
      </c>
      <c r="G3" s="167"/>
      <c r="H3" s="23">
        <v>0</v>
      </c>
    </row>
    <row r="4" spans="2:9" ht="15.6" x14ac:dyDescent="0.3">
      <c r="B4" s="72" t="s">
        <v>3</v>
      </c>
      <c r="C4" s="148">
        <v>-6849</v>
      </c>
      <c r="D4" s="101">
        <f>PV(C6,C10,C5,0)</f>
        <v>-6848.9999999985394</v>
      </c>
      <c r="E4" s="74"/>
      <c r="F4" s="145" t="s">
        <v>3</v>
      </c>
      <c r="G4" s="102">
        <v>4999</v>
      </c>
      <c r="H4" s="23">
        <v>6849</v>
      </c>
      <c r="I4" s="141"/>
    </row>
    <row r="5" spans="2:9" x14ac:dyDescent="0.3">
      <c r="B5" s="72" t="s">
        <v>49</v>
      </c>
      <c r="C5" s="73">
        <v>286</v>
      </c>
      <c r="D5" s="27">
        <f>PMT(C6,C10,C4,0,0)</f>
        <v>285.99999999994463</v>
      </c>
      <c r="E5" s="76"/>
      <c r="F5" s="146" t="s">
        <v>49</v>
      </c>
      <c r="G5" s="102">
        <v>286</v>
      </c>
      <c r="H5" s="23">
        <f>G5*G7</f>
        <v>6864</v>
      </c>
    </row>
    <row r="6" spans="2:9" x14ac:dyDescent="0.3">
      <c r="B6" s="72" t="s">
        <v>50</v>
      </c>
      <c r="C6" s="78">
        <f>C7/C8</f>
        <v>1.7509055252068156E-4</v>
      </c>
      <c r="D6" s="79">
        <f>RATE(C10,C5,C4,0,0,0)</f>
        <v>1.7509055252068156E-4</v>
      </c>
      <c r="E6" s="80"/>
      <c r="F6" s="81" t="s">
        <v>1</v>
      </c>
      <c r="G6" s="144" t="s">
        <v>2</v>
      </c>
    </row>
    <row r="7" spans="2:9" x14ac:dyDescent="0.3">
      <c r="B7" s="72" t="s">
        <v>1</v>
      </c>
      <c r="C7" s="82">
        <f>D6*C8</f>
        <v>4.2021732604963571E-3</v>
      </c>
      <c r="D7" s="83">
        <f>C6*C8</f>
        <v>4.2021732604963571E-3</v>
      </c>
      <c r="E7" s="84"/>
      <c r="F7" s="146" t="s">
        <v>27</v>
      </c>
      <c r="G7" s="144">
        <v>24</v>
      </c>
      <c r="I7" s="23">
        <f>G4/24</f>
        <v>208.29166666666666</v>
      </c>
    </row>
    <row r="8" spans="2:9" x14ac:dyDescent="0.3">
      <c r="B8" s="72" t="s">
        <v>27</v>
      </c>
      <c r="C8" s="7">
        <v>24</v>
      </c>
      <c r="D8" s="29">
        <f>C8</f>
        <v>24</v>
      </c>
      <c r="E8" s="69"/>
      <c r="F8" s="81" t="s">
        <v>28</v>
      </c>
      <c r="G8" s="147">
        <v>1</v>
      </c>
      <c r="I8" s="23">
        <f>G5</f>
        <v>286</v>
      </c>
    </row>
    <row r="9" spans="2:9" x14ac:dyDescent="0.3">
      <c r="B9" s="72" t="s">
        <v>28</v>
      </c>
      <c r="C9" s="8">
        <v>1</v>
      </c>
      <c r="D9" s="29">
        <f>C9</f>
        <v>1</v>
      </c>
      <c r="E9" s="69"/>
      <c r="F9" s="146" t="s">
        <v>51</v>
      </c>
      <c r="G9" s="130">
        <f>G7*G8</f>
        <v>24</v>
      </c>
      <c r="I9" s="141">
        <f>I8/I7-1</f>
        <v>0.37307461492298466</v>
      </c>
    </row>
    <row r="10" spans="2:9" ht="15" thickBot="1" x14ac:dyDescent="0.35">
      <c r="B10" s="86" t="s">
        <v>51</v>
      </c>
      <c r="C10" s="87">
        <f>C8*C9</f>
        <v>24</v>
      </c>
      <c r="D10" s="88">
        <f>NPER(C6,C5,C4,0,0)</f>
        <v>24.000000000002444</v>
      </c>
    </row>
    <row r="11" spans="2:9" ht="15" thickBot="1" x14ac:dyDescent="0.35"/>
    <row r="12" spans="2:9" ht="15" thickBot="1" x14ac:dyDescent="0.35">
      <c r="B12" s="89" t="s">
        <v>52</v>
      </c>
      <c r="C12" s="90">
        <f>SUBTOTAL(9,C14:C133)</f>
        <v>6864</v>
      </c>
      <c r="D12" s="91">
        <f t="shared" ref="D12" si="0">SUBTOTAL(9,D14:D133)</f>
        <v>14.999999998668631</v>
      </c>
      <c r="E12" s="92">
        <f>SUBTOTAL(9,E14:E133)</f>
        <v>6849.0000000013306</v>
      </c>
      <c r="F12" s="93">
        <f>-C4</f>
        <v>6849</v>
      </c>
    </row>
    <row r="13" spans="2:9" ht="15" thickBot="1" x14ac:dyDescent="0.35">
      <c r="B13" s="94" t="s">
        <v>53</v>
      </c>
      <c r="C13" s="95" t="s">
        <v>54</v>
      </c>
      <c r="D13" s="95" t="s">
        <v>55</v>
      </c>
      <c r="E13" s="95" t="s">
        <v>56</v>
      </c>
      <c r="F13" s="96" t="s">
        <v>57</v>
      </c>
      <c r="H13" s="23"/>
    </row>
    <row r="14" spans="2:9" x14ac:dyDescent="0.3">
      <c r="B14" s="97">
        <v>1</v>
      </c>
      <c r="C14" s="98">
        <f>$C$5</f>
        <v>286</v>
      </c>
      <c r="D14" s="99">
        <f>F12*$C$6</f>
        <v>1.1991951942141479</v>
      </c>
      <c r="E14" s="99">
        <f>C14-D14</f>
        <v>284.80080480578584</v>
      </c>
      <c r="F14" s="99">
        <f>F12-E14</f>
        <v>6564.1991951942146</v>
      </c>
      <c r="H14" s="23"/>
      <c r="I14" s="142"/>
    </row>
    <row r="15" spans="2:9" x14ac:dyDescent="0.3">
      <c r="B15" s="97">
        <v>2</v>
      </c>
      <c r="C15" s="98">
        <f t="shared" ref="C15:C78" si="1">IF(B15&gt;$C$10,,C14)</f>
        <v>286</v>
      </c>
      <c r="D15" s="99">
        <f>IF(B15&gt;$C$10,,F14*$C$6)</f>
        <v>1.1493292639423682</v>
      </c>
      <c r="E15" s="99">
        <f t="shared" ref="E15:E78" si="2">IF(B15&gt;$C$10,,C15-D15)</f>
        <v>284.85067073605762</v>
      </c>
      <c r="F15" s="99">
        <f t="shared" ref="F15:F78" si="3">IF(B15&gt;$C$10,,F14-E15)</f>
        <v>6279.348524458157</v>
      </c>
      <c r="I15" s="149"/>
    </row>
    <row r="16" spans="2:9" x14ac:dyDescent="0.3">
      <c r="B16" s="97">
        <v>3</v>
      </c>
      <c r="C16" s="98">
        <f t="shared" si="1"/>
        <v>286</v>
      </c>
      <c r="D16" s="99">
        <f t="shared" ref="D16:D79" si="4">IF(B16&gt;$C$10,,F15*$C$6)</f>
        <v>1.0994546026173051</v>
      </c>
      <c r="E16" s="99">
        <f t="shared" si="2"/>
        <v>284.9005453973827</v>
      </c>
      <c r="F16" s="99">
        <f t="shared" si="3"/>
        <v>5994.4479790607747</v>
      </c>
    </row>
    <row r="17" spans="2:6" x14ac:dyDescent="0.3">
      <c r="B17" s="97">
        <v>4</v>
      </c>
      <c r="C17" s="98">
        <f t="shared" si="1"/>
        <v>286</v>
      </c>
      <c r="D17" s="99">
        <f t="shared" si="4"/>
        <v>1.049571208710234</v>
      </c>
      <c r="E17" s="99">
        <f t="shared" si="2"/>
        <v>284.95042879128977</v>
      </c>
      <c r="F17" s="99">
        <f t="shared" si="3"/>
        <v>5709.4975502694851</v>
      </c>
    </row>
    <row r="18" spans="2:6" x14ac:dyDescent="0.3">
      <c r="B18" s="97">
        <v>5</v>
      </c>
      <c r="C18" s="98">
        <f t="shared" si="1"/>
        <v>286</v>
      </c>
      <c r="D18" s="99">
        <f t="shared" si="4"/>
        <v>0.99967908069216194</v>
      </c>
      <c r="E18" s="99">
        <f t="shared" si="2"/>
        <v>285.00032091930785</v>
      </c>
      <c r="F18" s="99">
        <f t="shared" si="3"/>
        <v>5424.4972293501769</v>
      </c>
    </row>
    <row r="19" spans="2:6" x14ac:dyDescent="0.3">
      <c r="B19" s="97">
        <v>6</v>
      </c>
      <c r="C19" s="98">
        <f t="shared" si="1"/>
        <v>286</v>
      </c>
      <c r="D19" s="99">
        <f t="shared" si="4"/>
        <v>0.9497782170338287</v>
      </c>
      <c r="E19" s="99">
        <f t="shared" si="2"/>
        <v>285.05022178296616</v>
      </c>
      <c r="F19" s="99">
        <f t="shared" si="3"/>
        <v>5139.4470075672107</v>
      </c>
    </row>
    <row r="20" spans="2:6" x14ac:dyDescent="0.3">
      <c r="B20" s="97">
        <v>7</v>
      </c>
      <c r="C20" s="98">
        <f t="shared" si="1"/>
        <v>286</v>
      </c>
      <c r="D20" s="99">
        <f t="shared" si="4"/>
        <v>0.89986861620570635</v>
      </c>
      <c r="E20" s="99">
        <f t="shared" si="2"/>
        <v>285.10013138379429</v>
      </c>
      <c r="F20" s="99">
        <f t="shared" si="3"/>
        <v>4854.3468761834165</v>
      </c>
    </row>
    <row r="21" spans="2:6" x14ac:dyDescent="0.3">
      <c r="B21" s="97">
        <v>8</v>
      </c>
      <c r="C21" s="98">
        <f t="shared" si="1"/>
        <v>286</v>
      </c>
      <c r="D21" s="99">
        <f t="shared" si="4"/>
        <v>0.84995027667799894</v>
      </c>
      <c r="E21" s="99">
        <f t="shared" si="2"/>
        <v>285.15004972332201</v>
      </c>
      <c r="F21" s="99">
        <f t="shared" si="3"/>
        <v>4569.1968264600946</v>
      </c>
    </row>
    <row r="22" spans="2:6" x14ac:dyDescent="0.3">
      <c r="B22" s="97">
        <v>9</v>
      </c>
      <c r="C22" s="98">
        <f t="shared" si="1"/>
        <v>286</v>
      </c>
      <c r="D22" s="99">
        <f t="shared" si="4"/>
        <v>0.80002319692064272</v>
      </c>
      <c r="E22" s="99">
        <f t="shared" si="2"/>
        <v>285.19997680307938</v>
      </c>
      <c r="F22" s="99">
        <f t="shared" si="3"/>
        <v>4283.9968496570154</v>
      </c>
    </row>
    <row r="23" spans="2:6" x14ac:dyDescent="0.3">
      <c r="B23" s="97">
        <v>10</v>
      </c>
      <c r="C23" s="98">
        <f t="shared" si="1"/>
        <v>286</v>
      </c>
      <c r="D23" s="99">
        <f t="shared" si="4"/>
        <v>0.75008737540330594</v>
      </c>
      <c r="E23" s="99">
        <f t="shared" si="2"/>
        <v>285.24991262459667</v>
      </c>
      <c r="F23" s="99">
        <f t="shared" si="3"/>
        <v>3998.7469370324188</v>
      </c>
    </row>
    <row r="24" spans="2:6" x14ac:dyDescent="0.3">
      <c r="B24" s="97">
        <v>11</v>
      </c>
      <c r="C24" s="98">
        <f t="shared" si="1"/>
        <v>286</v>
      </c>
      <c r="D24" s="99">
        <f t="shared" si="4"/>
        <v>0.70014281059538919</v>
      </c>
      <c r="E24" s="99">
        <f t="shared" si="2"/>
        <v>285.29985718940463</v>
      </c>
      <c r="F24" s="99">
        <f t="shared" si="3"/>
        <v>3713.4470798430143</v>
      </c>
    </row>
    <row r="25" spans="2:6" x14ac:dyDescent="0.3">
      <c r="B25" s="97">
        <v>12</v>
      </c>
      <c r="C25" s="98">
        <f t="shared" si="1"/>
        <v>286</v>
      </c>
      <c r="D25" s="99">
        <f t="shared" si="4"/>
        <v>0.6501895009660249</v>
      </c>
      <c r="E25" s="99">
        <f t="shared" si="2"/>
        <v>285.34981049903399</v>
      </c>
      <c r="F25" s="99">
        <f t="shared" si="3"/>
        <v>3428.0972693439803</v>
      </c>
    </row>
    <row r="26" spans="2:6" x14ac:dyDescent="0.3">
      <c r="B26" s="97">
        <v>13</v>
      </c>
      <c r="C26" s="98">
        <f t="shared" si="1"/>
        <v>286</v>
      </c>
      <c r="D26" s="99">
        <f t="shared" si="4"/>
        <v>0.60022744498407721</v>
      </c>
      <c r="E26" s="99">
        <f t="shared" si="2"/>
        <v>285.39977255501594</v>
      </c>
      <c r="F26" s="99">
        <f t="shared" si="3"/>
        <v>3142.6974967889646</v>
      </c>
    </row>
    <row r="27" spans="2:6" x14ac:dyDescent="0.3">
      <c r="B27" s="97">
        <v>14</v>
      </c>
      <c r="C27" s="98">
        <f t="shared" si="1"/>
        <v>286</v>
      </c>
      <c r="D27" s="99">
        <f t="shared" si="4"/>
        <v>0.55025664111814265</v>
      </c>
      <c r="E27" s="99">
        <f t="shared" si="2"/>
        <v>285.44974335888185</v>
      </c>
      <c r="F27" s="99">
        <f t="shared" si="3"/>
        <v>2857.2477534300829</v>
      </c>
    </row>
    <row r="28" spans="2:6" x14ac:dyDescent="0.3">
      <c r="B28" s="97">
        <v>15</v>
      </c>
      <c r="C28" s="98">
        <f t="shared" si="1"/>
        <v>286</v>
      </c>
      <c r="D28" s="99">
        <f t="shared" si="4"/>
        <v>0.50027708783654934</v>
      </c>
      <c r="E28" s="99">
        <f t="shared" si="2"/>
        <v>285.49972291216346</v>
      </c>
      <c r="F28" s="99">
        <f t="shared" si="3"/>
        <v>2571.7480305179192</v>
      </c>
    </row>
    <row r="29" spans="2:6" x14ac:dyDescent="0.3">
      <c r="B29" s="97">
        <v>16</v>
      </c>
      <c r="C29" s="98">
        <f t="shared" si="1"/>
        <v>286</v>
      </c>
      <c r="D29" s="99">
        <f t="shared" si="4"/>
        <v>0.45028878360735708</v>
      </c>
      <c r="E29" s="99">
        <f t="shared" si="2"/>
        <v>285.54971121639267</v>
      </c>
      <c r="F29" s="99">
        <f t="shared" si="3"/>
        <v>2286.1983193015267</v>
      </c>
    </row>
    <row r="30" spans="2:6" x14ac:dyDescent="0.3">
      <c r="B30" s="97">
        <v>17</v>
      </c>
      <c r="C30" s="98">
        <f t="shared" si="1"/>
        <v>286</v>
      </c>
      <c r="D30" s="99">
        <f t="shared" si="4"/>
        <v>0.40029172689835785</v>
      </c>
      <c r="E30" s="99">
        <f t="shared" si="2"/>
        <v>285.59970827310167</v>
      </c>
      <c r="F30" s="99">
        <f t="shared" si="3"/>
        <v>2000.598611028425</v>
      </c>
    </row>
    <row r="31" spans="2:6" x14ac:dyDescent="0.3">
      <c r="B31" s="97">
        <v>18</v>
      </c>
      <c r="C31" s="98">
        <f t="shared" si="1"/>
        <v>286</v>
      </c>
      <c r="D31" s="99">
        <f t="shared" si="4"/>
        <v>0.350285916177075</v>
      </c>
      <c r="E31" s="99">
        <f t="shared" si="2"/>
        <v>285.64971408382291</v>
      </c>
      <c r="F31" s="99">
        <f t="shared" si="3"/>
        <v>1714.948896944602</v>
      </c>
    </row>
    <row r="32" spans="2:6" x14ac:dyDescent="0.3">
      <c r="B32" s="97">
        <v>19</v>
      </c>
      <c r="C32" s="98">
        <f t="shared" si="1"/>
        <v>286</v>
      </c>
      <c r="D32" s="99">
        <f t="shared" si="4"/>
        <v>0.30027134991076376</v>
      </c>
      <c r="E32" s="99">
        <f t="shared" si="2"/>
        <v>285.69972865008924</v>
      </c>
      <c r="F32" s="99">
        <f t="shared" si="3"/>
        <v>1429.2491682945129</v>
      </c>
    </row>
    <row r="33" spans="2:6" x14ac:dyDescent="0.3">
      <c r="B33" s="97">
        <v>20</v>
      </c>
      <c r="C33" s="98">
        <f t="shared" si="1"/>
        <v>286</v>
      </c>
      <c r="D33" s="99">
        <f t="shared" si="4"/>
        <v>0.25024802656641082</v>
      </c>
      <c r="E33" s="99">
        <f t="shared" si="2"/>
        <v>285.7497519734336</v>
      </c>
      <c r="F33" s="99">
        <f t="shared" si="3"/>
        <v>1143.4994163210793</v>
      </c>
    </row>
    <row r="34" spans="2:6" x14ac:dyDescent="0.3">
      <c r="B34" s="97">
        <v>21</v>
      </c>
      <c r="C34" s="98">
        <f t="shared" si="1"/>
        <v>286</v>
      </c>
      <c r="D34" s="99">
        <f t="shared" si="4"/>
        <v>0.20021594461073464</v>
      </c>
      <c r="E34" s="99">
        <f t="shared" si="2"/>
        <v>285.79978405538924</v>
      </c>
      <c r="F34" s="99">
        <f t="shared" si="3"/>
        <v>857.69963226569007</v>
      </c>
    </row>
    <row r="35" spans="2:6" x14ac:dyDescent="0.3">
      <c r="B35" s="97">
        <v>22</v>
      </c>
      <c r="C35" s="98">
        <f t="shared" si="1"/>
        <v>286</v>
      </c>
      <c r="D35" s="99">
        <f t="shared" si="4"/>
        <v>0.15017510251018507</v>
      </c>
      <c r="E35" s="99">
        <f t="shared" si="2"/>
        <v>285.84982489748984</v>
      </c>
      <c r="F35" s="99">
        <f t="shared" si="3"/>
        <v>571.84980736820023</v>
      </c>
    </row>
    <row r="36" spans="2:6" x14ac:dyDescent="0.3">
      <c r="B36" s="97">
        <v>23</v>
      </c>
      <c r="C36" s="98">
        <f t="shared" si="1"/>
        <v>286</v>
      </c>
      <c r="D36" s="99">
        <f t="shared" si="4"/>
        <v>0.10012549873094349</v>
      </c>
      <c r="E36" s="99">
        <f t="shared" si="2"/>
        <v>285.89987450126904</v>
      </c>
      <c r="F36" s="99">
        <f t="shared" si="3"/>
        <v>285.94993286693119</v>
      </c>
    </row>
    <row r="37" spans="2:6" x14ac:dyDescent="0.3">
      <c r="B37" s="97">
        <v>24</v>
      </c>
      <c r="C37" s="98">
        <f t="shared" si="1"/>
        <v>286</v>
      </c>
      <c r="D37" s="99">
        <f t="shared" si="4"/>
        <v>5.0067131738922778E-2</v>
      </c>
      <c r="E37" s="99">
        <f t="shared" si="2"/>
        <v>285.9499328682611</v>
      </c>
      <c r="F37" s="99">
        <f t="shared" si="3"/>
        <v>-1.3299086276674643E-9</v>
      </c>
    </row>
    <row r="38" spans="2:6" x14ac:dyDescent="0.3">
      <c r="B38" s="97">
        <v>25</v>
      </c>
      <c r="C38" s="98">
        <f t="shared" si="1"/>
        <v>0</v>
      </c>
      <c r="D38" s="99">
        <f t="shared" si="4"/>
        <v>0</v>
      </c>
      <c r="E38" s="99">
        <f t="shared" si="2"/>
        <v>0</v>
      </c>
      <c r="F38" s="99">
        <f t="shared" si="3"/>
        <v>0</v>
      </c>
    </row>
    <row r="39" spans="2:6" x14ac:dyDescent="0.3">
      <c r="B39" s="97">
        <v>26</v>
      </c>
      <c r="C39" s="98">
        <f t="shared" si="1"/>
        <v>0</v>
      </c>
      <c r="D39" s="99">
        <f t="shared" si="4"/>
        <v>0</v>
      </c>
      <c r="E39" s="99">
        <f t="shared" si="2"/>
        <v>0</v>
      </c>
      <c r="F39" s="99">
        <f t="shared" si="3"/>
        <v>0</v>
      </c>
    </row>
    <row r="40" spans="2:6" x14ac:dyDescent="0.3">
      <c r="B40" s="97">
        <v>27</v>
      </c>
      <c r="C40" s="98">
        <f t="shared" si="1"/>
        <v>0</v>
      </c>
      <c r="D40" s="99">
        <f t="shared" si="4"/>
        <v>0</v>
      </c>
      <c r="E40" s="99">
        <f t="shared" si="2"/>
        <v>0</v>
      </c>
      <c r="F40" s="99">
        <f t="shared" si="3"/>
        <v>0</v>
      </c>
    </row>
    <row r="41" spans="2:6" x14ac:dyDescent="0.3">
      <c r="B41" s="97">
        <v>28</v>
      </c>
      <c r="C41" s="98">
        <f t="shared" si="1"/>
        <v>0</v>
      </c>
      <c r="D41" s="99">
        <f t="shared" si="4"/>
        <v>0</v>
      </c>
      <c r="E41" s="99">
        <f t="shared" si="2"/>
        <v>0</v>
      </c>
      <c r="F41" s="99">
        <f t="shared" si="3"/>
        <v>0</v>
      </c>
    </row>
    <row r="42" spans="2:6" x14ac:dyDescent="0.3">
      <c r="B42" s="97">
        <v>29</v>
      </c>
      <c r="C42" s="98">
        <f t="shared" si="1"/>
        <v>0</v>
      </c>
      <c r="D42" s="99">
        <f t="shared" si="4"/>
        <v>0</v>
      </c>
      <c r="E42" s="99">
        <f t="shared" si="2"/>
        <v>0</v>
      </c>
      <c r="F42" s="99">
        <f t="shared" si="3"/>
        <v>0</v>
      </c>
    </row>
    <row r="43" spans="2:6" x14ac:dyDescent="0.3">
      <c r="B43" s="97">
        <v>30</v>
      </c>
      <c r="C43" s="98">
        <f t="shared" si="1"/>
        <v>0</v>
      </c>
      <c r="D43" s="99">
        <f t="shared" si="4"/>
        <v>0</v>
      </c>
      <c r="E43" s="99">
        <f t="shared" si="2"/>
        <v>0</v>
      </c>
      <c r="F43" s="99">
        <f t="shared" si="3"/>
        <v>0</v>
      </c>
    </row>
    <row r="44" spans="2:6" x14ac:dyDescent="0.3">
      <c r="B44" s="97">
        <v>31</v>
      </c>
      <c r="C44" s="98">
        <f t="shared" si="1"/>
        <v>0</v>
      </c>
      <c r="D44" s="99">
        <f t="shared" si="4"/>
        <v>0</v>
      </c>
      <c r="E44" s="99">
        <f t="shared" si="2"/>
        <v>0</v>
      </c>
      <c r="F44" s="99">
        <f t="shared" si="3"/>
        <v>0</v>
      </c>
    </row>
    <row r="45" spans="2:6" x14ac:dyDescent="0.3">
      <c r="B45" s="97">
        <v>32</v>
      </c>
      <c r="C45" s="98">
        <f t="shared" si="1"/>
        <v>0</v>
      </c>
      <c r="D45" s="99">
        <f t="shared" si="4"/>
        <v>0</v>
      </c>
      <c r="E45" s="99">
        <f t="shared" si="2"/>
        <v>0</v>
      </c>
      <c r="F45" s="99">
        <f t="shared" si="3"/>
        <v>0</v>
      </c>
    </row>
    <row r="46" spans="2:6" x14ac:dyDescent="0.3">
      <c r="B46" s="97">
        <v>33</v>
      </c>
      <c r="C46" s="98">
        <f t="shared" si="1"/>
        <v>0</v>
      </c>
      <c r="D46" s="99">
        <f t="shared" si="4"/>
        <v>0</v>
      </c>
      <c r="E46" s="99">
        <f t="shared" si="2"/>
        <v>0</v>
      </c>
      <c r="F46" s="99">
        <f t="shared" si="3"/>
        <v>0</v>
      </c>
    </row>
    <row r="47" spans="2:6" x14ac:dyDescent="0.3">
      <c r="B47" s="97">
        <v>34</v>
      </c>
      <c r="C47" s="98">
        <f t="shared" si="1"/>
        <v>0</v>
      </c>
      <c r="D47" s="99">
        <f t="shared" si="4"/>
        <v>0</v>
      </c>
      <c r="E47" s="99">
        <f t="shared" si="2"/>
        <v>0</v>
      </c>
      <c r="F47" s="99">
        <f t="shared" si="3"/>
        <v>0</v>
      </c>
    </row>
    <row r="48" spans="2:6" x14ac:dyDescent="0.3">
      <c r="B48" s="97">
        <v>35</v>
      </c>
      <c r="C48" s="98">
        <f t="shared" si="1"/>
        <v>0</v>
      </c>
      <c r="D48" s="99">
        <f t="shared" si="4"/>
        <v>0</v>
      </c>
      <c r="E48" s="99">
        <f t="shared" si="2"/>
        <v>0</v>
      </c>
      <c r="F48" s="99">
        <f t="shared" si="3"/>
        <v>0</v>
      </c>
    </row>
    <row r="49" spans="2:6" x14ac:dyDescent="0.3">
      <c r="B49" s="97">
        <v>36</v>
      </c>
      <c r="C49" s="98">
        <f t="shared" si="1"/>
        <v>0</v>
      </c>
      <c r="D49" s="99">
        <f t="shared" si="4"/>
        <v>0</v>
      </c>
      <c r="E49" s="99">
        <f t="shared" si="2"/>
        <v>0</v>
      </c>
      <c r="F49" s="99">
        <f t="shared" si="3"/>
        <v>0</v>
      </c>
    </row>
    <row r="50" spans="2:6" x14ac:dyDescent="0.3">
      <c r="B50" s="97">
        <v>37</v>
      </c>
      <c r="C50" s="98">
        <f t="shared" si="1"/>
        <v>0</v>
      </c>
      <c r="D50" s="99">
        <f t="shared" si="4"/>
        <v>0</v>
      </c>
      <c r="E50" s="99">
        <f t="shared" si="2"/>
        <v>0</v>
      </c>
      <c r="F50" s="99">
        <f t="shared" si="3"/>
        <v>0</v>
      </c>
    </row>
    <row r="51" spans="2:6" x14ac:dyDescent="0.3">
      <c r="B51" s="97">
        <v>38</v>
      </c>
      <c r="C51" s="98">
        <f t="shared" si="1"/>
        <v>0</v>
      </c>
      <c r="D51" s="99">
        <f t="shared" si="4"/>
        <v>0</v>
      </c>
      <c r="E51" s="99">
        <f t="shared" si="2"/>
        <v>0</v>
      </c>
      <c r="F51" s="99">
        <f t="shared" si="3"/>
        <v>0</v>
      </c>
    </row>
    <row r="52" spans="2:6" x14ac:dyDescent="0.3">
      <c r="B52" s="97">
        <v>39</v>
      </c>
      <c r="C52" s="98">
        <f t="shared" si="1"/>
        <v>0</v>
      </c>
      <c r="D52" s="99">
        <f t="shared" si="4"/>
        <v>0</v>
      </c>
      <c r="E52" s="99">
        <f t="shared" si="2"/>
        <v>0</v>
      </c>
      <c r="F52" s="99">
        <f t="shared" si="3"/>
        <v>0</v>
      </c>
    </row>
    <row r="53" spans="2:6" x14ac:dyDescent="0.3">
      <c r="B53" s="97">
        <v>40</v>
      </c>
      <c r="C53" s="98">
        <f t="shared" si="1"/>
        <v>0</v>
      </c>
      <c r="D53" s="99">
        <f t="shared" si="4"/>
        <v>0</v>
      </c>
      <c r="E53" s="99">
        <f t="shared" si="2"/>
        <v>0</v>
      </c>
      <c r="F53" s="99">
        <f t="shared" si="3"/>
        <v>0</v>
      </c>
    </row>
    <row r="54" spans="2:6" x14ac:dyDescent="0.3">
      <c r="B54" s="97">
        <v>41</v>
      </c>
      <c r="C54" s="98">
        <f t="shared" si="1"/>
        <v>0</v>
      </c>
      <c r="D54" s="99">
        <f t="shared" si="4"/>
        <v>0</v>
      </c>
      <c r="E54" s="99">
        <f t="shared" si="2"/>
        <v>0</v>
      </c>
      <c r="F54" s="99">
        <f t="shared" si="3"/>
        <v>0</v>
      </c>
    </row>
    <row r="55" spans="2:6" x14ac:dyDescent="0.3">
      <c r="B55" s="97">
        <v>42</v>
      </c>
      <c r="C55" s="98">
        <f t="shared" si="1"/>
        <v>0</v>
      </c>
      <c r="D55" s="99">
        <f t="shared" si="4"/>
        <v>0</v>
      </c>
      <c r="E55" s="99">
        <f t="shared" si="2"/>
        <v>0</v>
      </c>
      <c r="F55" s="99">
        <f t="shared" si="3"/>
        <v>0</v>
      </c>
    </row>
    <row r="56" spans="2:6" x14ac:dyDescent="0.3">
      <c r="B56" s="97">
        <v>43</v>
      </c>
      <c r="C56" s="98">
        <f t="shared" si="1"/>
        <v>0</v>
      </c>
      <c r="D56" s="99">
        <f t="shared" si="4"/>
        <v>0</v>
      </c>
      <c r="E56" s="99">
        <f t="shared" si="2"/>
        <v>0</v>
      </c>
      <c r="F56" s="99">
        <f t="shared" si="3"/>
        <v>0</v>
      </c>
    </row>
    <row r="57" spans="2:6" x14ac:dyDescent="0.3">
      <c r="B57" s="97">
        <v>44</v>
      </c>
      <c r="C57" s="98">
        <f t="shared" si="1"/>
        <v>0</v>
      </c>
      <c r="D57" s="99">
        <f t="shared" si="4"/>
        <v>0</v>
      </c>
      <c r="E57" s="99">
        <f t="shared" si="2"/>
        <v>0</v>
      </c>
      <c r="F57" s="99">
        <f t="shared" si="3"/>
        <v>0</v>
      </c>
    </row>
    <row r="58" spans="2:6" x14ac:dyDescent="0.3">
      <c r="B58" s="97">
        <v>45</v>
      </c>
      <c r="C58" s="98">
        <f t="shared" si="1"/>
        <v>0</v>
      </c>
      <c r="D58" s="99">
        <f t="shared" si="4"/>
        <v>0</v>
      </c>
      <c r="E58" s="99">
        <f t="shared" si="2"/>
        <v>0</v>
      </c>
      <c r="F58" s="99">
        <f t="shared" si="3"/>
        <v>0</v>
      </c>
    </row>
    <row r="59" spans="2:6" x14ac:dyDescent="0.3">
      <c r="B59" s="97">
        <v>46</v>
      </c>
      <c r="C59" s="98">
        <f t="shared" si="1"/>
        <v>0</v>
      </c>
      <c r="D59" s="99">
        <f t="shared" si="4"/>
        <v>0</v>
      </c>
      <c r="E59" s="99">
        <f t="shared" si="2"/>
        <v>0</v>
      </c>
      <c r="F59" s="99">
        <f t="shared" si="3"/>
        <v>0</v>
      </c>
    </row>
    <row r="60" spans="2:6" x14ac:dyDescent="0.3">
      <c r="B60" s="97">
        <v>47</v>
      </c>
      <c r="C60" s="98">
        <f t="shared" si="1"/>
        <v>0</v>
      </c>
      <c r="D60" s="99">
        <f t="shared" si="4"/>
        <v>0</v>
      </c>
      <c r="E60" s="99">
        <f t="shared" si="2"/>
        <v>0</v>
      </c>
      <c r="F60" s="99">
        <f t="shared" si="3"/>
        <v>0</v>
      </c>
    </row>
    <row r="61" spans="2:6" x14ac:dyDescent="0.3">
      <c r="B61" s="97">
        <v>48</v>
      </c>
      <c r="C61" s="98">
        <f t="shared" si="1"/>
        <v>0</v>
      </c>
      <c r="D61" s="99">
        <f t="shared" si="4"/>
        <v>0</v>
      </c>
      <c r="E61" s="99">
        <f t="shared" si="2"/>
        <v>0</v>
      </c>
      <c r="F61" s="99">
        <f t="shared" si="3"/>
        <v>0</v>
      </c>
    </row>
    <row r="62" spans="2:6" x14ac:dyDescent="0.3">
      <c r="B62" s="97">
        <v>49</v>
      </c>
      <c r="C62" s="98">
        <f t="shared" si="1"/>
        <v>0</v>
      </c>
      <c r="D62" s="99">
        <f t="shared" si="4"/>
        <v>0</v>
      </c>
      <c r="E62" s="99">
        <f t="shared" si="2"/>
        <v>0</v>
      </c>
      <c r="F62" s="99">
        <f t="shared" si="3"/>
        <v>0</v>
      </c>
    </row>
    <row r="63" spans="2:6" x14ac:dyDescent="0.3">
      <c r="B63" s="97">
        <v>50</v>
      </c>
      <c r="C63" s="98">
        <f t="shared" si="1"/>
        <v>0</v>
      </c>
      <c r="D63" s="99">
        <f t="shared" si="4"/>
        <v>0</v>
      </c>
      <c r="E63" s="99">
        <f t="shared" si="2"/>
        <v>0</v>
      </c>
      <c r="F63" s="99">
        <f t="shared" si="3"/>
        <v>0</v>
      </c>
    </row>
    <row r="64" spans="2:6" x14ac:dyDescent="0.3">
      <c r="B64" s="97">
        <v>51</v>
      </c>
      <c r="C64" s="98">
        <f t="shared" si="1"/>
        <v>0</v>
      </c>
      <c r="D64" s="99">
        <f t="shared" si="4"/>
        <v>0</v>
      </c>
      <c r="E64" s="99">
        <f t="shared" si="2"/>
        <v>0</v>
      </c>
      <c r="F64" s="99">
        <f t="shared" si="3"/>
        <v>0</v>
      </c>
    </row>
    <row r="65" spans="2:6" x14ac:dyDescent="0.3">
      <c r="B65" s="97">
        <v>52</v>
      </c>
      <c r="C65" s="98">
        <f t="shared" si="1"/>
        <v>0</v>
      </c>
      <c r="D65" s="99">
        <f t="shared" si="4"/>
        <v>0</v>
      </c>
      <c r="E65" s="99">
        <f t="shared" si="2"/>
        <v>0</v>
      </c>
      <c r="F65" s="99">
        <f t="shared" si="3"/>
        <v>0</v>
      </c>
    </row>
    <row r="66" spans="2:6" x14ac:dyDescent="0.3">
      <c r="B66" s="97">
        <v>53</v>
      </c>
      <c r="C66" s="98">
        <f t="shared" si="1"/>
        <v>0</v>
      </c>
      <c r="D66" s="99">
        <f t="shared" si="4"/>
        <v>0</v>
      </c>
      <c r="E66" s="99">
        <f t="shared" si="2"/>
        <v>0</v>
      </c>
      <c r="F66" s="99">
        <f t="shared" si="3"/>
        <v>0</v>
      </c>
    </row>
    <row r="67" spans="2:6" x14ac:dyDescent="0.3">
      <c r="B67" s="97">
        <v>54</v>
      </c>
      <c r="C67" s="98">
        <f t="shared" si="1"/>
        <v>0</v>
      </c>
      <c r="D67" s="99">
        <f t="shared" si="4"/>
        <v>0</v>
      </c>
      <c r="E67" s="99">
        <f t="shared" si="2"/>
        <v>0</v>
      </c>
      <c r="F67" s="99">
        <f t="shared" si="3"/>
        <v>0</v>
      </c>
    </row>
    <row r="68" spans="2:6" x14ac:dyDescent="0.3">
      <c r="B68" s="97">
        <v>55</v>
      </c>
      <c r="C68" s="98">
        <f t="shared" si="1"/>
        <v>0</v>
      </c>
      <c r="D68" s="99">
        <f t="shared" si="4"/>
        <v>0</v>
      </c>
      <c r="E68" s="99">
        <f t="shared" si="2"/>
        <v>0</v>
      </c>
      <c r="F68" s="99">
        <f t="shared" si="3"/>
        <v>0</v>
      </c>
    </row>
    <row r="69" spans="2:6" x14ac:dyDescent="0.3">
      <c r="B69" s="97">
        <v>56</v>
      </c>
      <c r="C69" s="98">
        <f t="shared" si="1"/>
        <v>0</v>
      </c>
      <c r="D69" s="99">
        <f t="shared" si="4"/>
        <v>0</v>
      </c>
      <c r="E69" s="99">
        <f t="shared" si="2"/>
        <v>0</v>
      </c>
      <c r="F69" s="99">
        <f t="shared" si="3"/>
        <v>0</v>
      </c>
    </row>
    <row r="70" spans="2:6" x14ac:dyDescent="0.3">
      <c r="B70" s="97">
        <v>57</v>
      </c>
      <c r="C70" s="98">
        <f t="shared" si="1"/>
        <v>0</v>
      </c>
      <c r="D70" s="99">
        <f t="shared" si="4"/>
        <v>0</v>
      </c>
      <c r="E70" s="99">
        <f t="shared" si="2"/>
        <v>0</v>
      </c>
      <c r="F70" s="99">
        <f t="shared" si="3"/>
        <v>0</v>
      </c>
    </row>
    <row r="71" spans="2:6" x14ac:dyDescent="0.3">
      <c r="B71" s="97">
        <v>58</v>
      </c>
      <c r="C71" s="98">
        <f t="shared" si="1"/>
        <v>0</v>
      </c>
      <c r="D71" s="99">
        <f t="shared" si="4"/>
        <v>0</v>
      </c>
      <c r="E71" s="99">
        <f t="shared" si="2"/>
        <v>0</v>
      </c>
      <c r="F71" s="99">
        <f t="shared" si="3"/>
        <v>0</v>
      </c>
    </row>
    <row r="72" spans="2:6" x14ac:dyDescent="0.3">
      <c r="B72" s="97">
        <v>59</v>
      </c>
      <c r="C72" s="98">
        <f t="shared" si="1"/>
        <v>0</v>
      </c>
      <c r="D72" s="99">
        <f t="shared" si="4"/>
        <v>0</v>
      </c>
      <c r="E72" s="99">
        <f t="shared" si="2"/>
        <v>0</v>
      </c>
      <c r="F72" s="99">
        <f t="shared" si="3"/>
        <v>0</v>
      </c>
    </row>
    <row r="73" spans="2:6" x14ac:dyDescent="0.3">
      <c r="B73" s="97">
        <v>60</v>
      </c>
      <c r="C73" s="98">
        <f t="shared" si="1"/>
        <v>0</v>
      </c>
      <c r="D73" s="99">
        <f t="shared" si="4"/>
        <v>0</v>
      </c>
      <c r="E73" s="99">
        <f t="shared" si="2"/>
        <v>0</v>
      </c>
      <c r="F73" s="99">
        <f t="shared" si="3"/>
        <v>0</v>
      </c>
    </row>
    <row r="74" spans="2:6" x14ac:dyDescent="0.3">
      <c r="B74" s="97">
        <v>61</v>
      </c>
      <c r="C74" s="98">
        <f t="shared" si="1"/>
        <v>0</v>
      </c>
      <c r="D74" s="99">
        <f t="shared" si="4"/>
        <v>0</v>
      </c>
      <c r="E74" s="99">
        <f t="shared" si="2"/>
        <v>0</v>
      </c>
      <c r="F74" s="99">
        <f t="shared" si="3"/>
        <v>0</v>
      </c>
    </row>
    <row r="75" spans="2:6" x14ac:dyDescent="0.3">
      <c r="B75" s="97">
        <v>62</v>
      </c>
      <c r="C75" s="98">
        <f t="shared" si="1"/>
        <v>0</v>
      </c>
      <c r="D75" s="99">
        <f t="shared" si="4"/>
        <v>0</v>
      </c>
      <c r="E75" s="99">
        <f t="shared" si="2"/>
        <v>0</v>
      </c>
      <c r="F75" s="99">
        <f t="shared" si="3"/>
        <v>0</v>
      </c>
    </row>
    <row r="76" spans="2:6" x14ac:dyDescent="0.3">
      <c r="B76" s="97">
        <v>63</v>
      </c>
      <c r="C76" s="98">
        <f t="shared" si="1"/>
        <v>0</v>
      </c>
      <c r="D76" s="99">
        <f t="shared" si="4"/>
        <v>0</v>
      </c>
      <c r="E76" s="99">
        <f t="shared" si="2"/>
        <v>0</v>
      </c>
      <c r="F76" s="99">
        <f t="shared" si="3"/>
        <v>0</v>
      </c>
    </row>
    <row r="77" spans="2:6" x14ac:dyDescent="0.3">
      <c r="B77" s="97">
        <v>64</v>
      </c>
      <c r="C77" s="98">
        <f t="shared" si="1"/>
        <v>0</v>
      </c>
      <c r="D77" s="99">
        <f t="shared" si="4"/>
        <v>0</v>
      </c>
      <c r="E77" s="99">
        <f t="shared" si="2"/>
        <v>0</v>
      </c>
      <c r="F77" s="99">
        <f t="shared" si="3"/>
        <v>0</v>
      </c>
    </row>
    <row r="78" spans="2:6" x14ac:dyDescent="0.3">
      <c r="B78" s="97">
        <v>65</v>
      </c>
      <c r="C78" s="98">
        <f t="shared" si="1"/>
        <v>0</v>
      </c>
      <c r="D78" s="99">
        <f t="shared" si="4"/>
        <v>0</v>
      </c>
      <c r="E78" s="99">
        <f t="shared" si="2"/>
        <v>0</v>
      </c>
      <c r="F78" s="99">
        <f t="shared" si="3"/>
        <v>0</v>
      </c>
    </row>
    <row r="79" spans="2:6" x14ac:dyDescent="0.3">
      <c r="B79" s="97">
        <v>66</v>
      </c>
      <c r="C79" s="98">
        <f t="shared" ref="C79:C133" si="5">IF(B79&gt;$C$10,,C78)</f>
        <v>0</v>
      </c>
      <c r="D79" s="99">
        <f t="shared" si="4"/>
        <v>0</v>
      </c>
      <c r="E79" s="99">
        <f t="shared" ref="E79:E133" si="6">IF(B79&gt;$C$10,,C79-D79)</f>
        <v>0</v>
      </c>
      <c r="F79" s="99">
        <f t="shared" ref="F79:F133" si="7">IF(B79&gt;$C$10,,F78-E79)</f>
        <v>0</v>
      </c>
    </row>
    <row r="80" spans="2:6" x14ac:dyDescent="0.3">
      <c r="B80" s="97">
        <v>67</v>
      </c>
      <c r="C80" s="98">
        <f t="shared" si="5"/>
        <v>0</v>
      </c>
      <c r="D80" s="99">
        <f t="shared" ref="D80:D133" si="8">IF(B80&gt;$C$10,,F79*$C$6)</f>
        <v>0</v>
      </c>
      <c r="E80" s="99">
        <f t="shared" si="6"/>
        <v>0</v>
      </c>
      <c r="F80" s="99">
        <f t="shared" si="7"/>
        <v>0</v>
      </c>
    </row>
    <row r="81" spans="2:6" x14ac:dyDescent="0.3">
      <c r="B81" s="97">
        <v>68</v>
      </c>
      <c r="C81" s="98">
        <f t="shared" si="5"/>
        <v>0</v>
      </c>
      <c r="D81" s="99">
        <f t="shared" si="8"/>
        <v>0</v>
      </c>
      <c r="E81" s="99">
        <f t="shared" si="6"/>
        <v>0</v>
      </c>
      <c r="F81" s="99">
        <f t="shared" si="7"/>
        <v>0</v>
      </c>
    </row>
    <row r="82" spans="2:6" x14ac:dyDescent="0.3">
      <c r="B82" s="97">
        <v>69</v>
      </c>
      <c r="C82" s="98">
        <f t="shared" si="5"/>
        <v>0</v>
      </c>
      <c r="D82" s="99">
        <f t="shared" si="8"/>
        <v>0</v>
      </c>
      <c r="E82" s="99">
        <f t="shared" si="6"/>
        <v>0</v>
      </c>
      <c r="F82" s="99">
        <f t="shared" si="7"/>
        <v>0</v>
      </c>
    </row>
    <row r="83" spans="2:6" x14ac:dyDescent="0.3">
      <c r="B83" s="97">
        <v>70</v>
      </c>
      <c r="C83" s="98">
        <f t="shared" si="5"/>
        <v>0</v>
      </c>
      <c r="D83" s="99">
        <f t="shared" si="8"/>
        <v>0</v>
      </c>
      <c r="E83" s="99">
        <f t="shared" si="6"/>
        <v>0</v>
      </c>
      <c r="F83" s="99">
        <f t="shared" si="7"/>
        <v>0</v>
      </c>
    </row>
    <row r="84" spans="2:6" x14ac:dyDescent="0.3">
      <c r="B84" s="97">
        <v>71</v>
      </c>
      <c r="C84" s="98">
        <f t="shared" si="5"/>
        <v>0</v>
      </c>
      <c r="D84" s="99">
        <f t="shared" si="8"/>
        <v>0</v>
      </c>
      <c r="E84" s="99">
        <f t="shared" si="6"/>
        <v>0</v>
      </c>
      <c r="F84" s="99">
        <f t="shared" si="7"/>
        <v>0</v>
      </c>
    </row>
    <row r="85" spans="2:6" x14ac:dyDescent="0.3">
      <c r="B85" s="97">
        <v>72</v>
      </c>
      <c r="C85" s="98">
        <f t="shared" si="5"/>
        <v>0</v>
      </c>
      <c r="D85" s="99">
        <f t="shared" si="8"/>
        <v>0</v>
      </c>
      <c r="E85" s="99">
        <f t="shared" si="6"/>
        <v>0</v>
      </c>
      <c r="F85" s="99">
        <f t="shared" si="7"/>
        <v>0</v>
      </c>
    </row>
    <row r="86" spans="2:6" x14ac:dyDescent="0.3">
      <c r="B86" s="97">
        <v>73</v>
      </c>
      <c r="C86" s="98">
        <f t="shared" si="5"/>
        <v>0</v>
      </c>
      <c r="D86" s="99">
        <f t="shared" si="8"/>
        <v>0</v>
      </c>
      <c r="E86" s="99">
        <f t="shared" si="6"/>
        <v>0</v>
      </c>
      <c r="F86" s="99">
        <f t="shared" si="7"/>
        <v>0</v>
      </c>
    </row>
    <row r="87" spans="2:6" x14ac:dyDescent="0.3">
      <c r="B87" s="97">
        <v>74</v>
      </c>
      <c r="C87" s="98">
        <f t="shared" si="5"/>
        <v>0</v>
      </c>
      <c r="D87" s="99">
        <f t="shared" si="8"/>
        <v>0</v>
      </c>
      <c r="E87" s="99">
        <f t="shared" si="6"/>
        <v>0</v>
      </c>
      <c r="F87" s="99">
        <f t="shared" si="7"/>
        <v>0</v>
      </c>
    </row>
    <row r="88" spans="2:6" x14ac:dyDescent="0.3">
      <c r="B88" s="97">
        <v>75</v>
      </c>
      <c r="C88" s="98">
        <f t="shared" si="5"/>
        <v>0</v>
      </c>
      <c r="D88" s="99">
        <f t="shared" si="8"/>
        <v>0</v>
      </c>
      <c r="E88" s="99">
        <f t="shared" si="6"/>
        <v>0</v>
      </c>
      <c r="F88" s="99">
        <f t="shared" si="7"/>
        <v>0</v>
      </c>
    </row>
    <row r="89" spans="2:6" x14ac:dyDescent="0.3">
      <c r="B89" s="97">
        <v>76</v>
      </c>
      <c r="C89" s="98">
        <f t="shared" si="5"/>
        <v>0</v>
      </c>
      <c r="D89" s="99">
        <f t="shared" si="8"/>
        <v>0</v>
      </c>
      <c r="E89" s="99">
        <f t="shared" si="6"/>
        <v>0</v>
      </c>
      <c r="F89" s="99">
        <f t="shared" si="7"/>
        <v>0</v>
      </c>
    </row>
    <row r="90" spans="2:6" x14ac:dyDescent="0.3">
      <c r="B90" s="97">
        <v>77</v>
      </c>
      <c r="C90" s="98">
        <f t="shared" si="5"/>
        <v>0</v>
      </c>
      <c r="D90" s="99">
        <f t="shared" si="8"/>
        <v>0</v>
      </c>
      <c r="E90" s="99">
        <f t="shared" si="6"/>
        <v>0</v>
      </c>
      <c r="F90" s="99">
        <f t="shared" si="7"/>
        <v>0</v>
      </c>
    </row>
    <row r="91" spans="2:6" x14ac:dyDescent="0.3">
      <c r="B91" s="97">
        <v>78</v>
      </c>
      <c r="C91" s="98">
        <f t="shared" si="5"/>
        <v>0</v>
      </c>
      <c r="D91" s="99">
        <f t="shared" si="8"/>
        <v>0</v>
      </c>
      <c r="E91" s="99">
        <f t="shared" si="6"/>
        <v>0</v>
      </c>
      <c r="F91" s="99">
        <f t="shared" si="7"/>
        <v>0</v>
      </c>
    </row>
    <row r="92" spans="2:6" x14ac:dyDescent="0.3">
      <c r="B92" s="97">
        <v>79</v>
      </c>
      <c r="C92" s="98">
        <f t="shared" si="5"/>
        <v>0</v>
      </c>
      <c r="D92" s="99">
        <f t="shared" si="8"/>
        <v>0</v>
      </c>
      <c r="E92" s="99">
        <f t="shared" si="6"/>
        <v>0</v>
      </c>
      <c r="F92" s="99">
        <f t="shared" si="7"/>
        <v>0</v>
      </c>
    </row>
    <row r="93" spans="2:6" x14ac:dyDescent="0.3">
      <c r="B93" s="97">
        <v>80</v>
      </c>
      <c r="C93" s="98">
        <f t="shared" si="5"/>
        <v>0</v>
      </c>
      <c r="D93" s="99">
        <f t="shared" si="8"/>
        <v>0</v>
      </c>
      <c r="E93" s="99">
        <f t="shared" si="6"/>
        <v>0</v>
      </c>
      <c r="F93" s="99">
        <f t="shared" si="7"/>
        <v>0</v>
      </c>
    </row>
    <row r="94" spans="2:6" x14ac:dyDescent="0.3">
      <c r="B94" s="97">
        <v>81</v>
      </c>
      <c r="C94" s="98">
        <f t="shared" si="5"/>
        <v>0</v>
      </c>
      <c r="D94" s="99">
        <f t="shared" si="8"/>
        <v>0</v>
      </c>
      <c r="E94" s="99">
        <f t="shared" si="6"/>
        <v>0</v>
      </c>
      <c r="F94" s="99">
        <f t="shared" si="7"/>
        <v>0</v>
      </c>
    </row>
    <row r="95" spans="2:6" x14ac:dyDescent="0.3">
      <c r="B95" s="97">
        <v>82</v>
      </c>
      <c r="C95" s="98">
        <f t="shared" si="5"/>
        <v>0</v>
      </c>
      <c r="D95" s="99">
        <f t="shared" si="8"/>
        <v>0</v>
      </c>
      <c r="E95" s="99">
        <f t="shared" si="6"/>
        <v>0</v>
      </c>
      <c r="F95" s="99">
        <f t="shared" si="7"/>
        <v>0</v>
      </c>
    </row>
    <row r="96" spans="2:6" x14ac:dyDescent="0.3">
      <c r="B96" s="97">
        <v>83</v>
      </c>
      <c r="C96" s="98">
        <f t="shared" si="5"/>
        <v>0</v>
      </c>
      <c r="D96" s="99">
        <f t="shared" si="8"/>
        <v>0</v>
      </c>
      <c r="E96" s="99">
        <f t="shared" si="6"/>
        <v>0</v>
      </c>
      <c r="F96" s="99">
        <f t="shared" si="7"/>
        <v>0</v>
      </c>
    </row>
    <row r="97" spans="2:6" x14ac:dyDescent="0.3">
      <c r="B97" s="97">
        <v>84</v>
      </c>
      <c r="C97" s="98">
        <f t="shared" si="5"/>
        <v>0</v>
      </c>
      <c r="D97" s="99">
        <f t="shared" si="8"/>
        <v>0</v>
      </c>
      <c r="E97" s="99">
        <f t="shared" si="6"/>
        <v>0</v>
      </c>
      <c r="F97" s="99">
        <f t="shared" si="7"/>
        <v>0</v>
      </c>
    </row>
    <row r="98" spans="2:6" x14ac:dyDescent="0.3">
      <c r="B98" s="97">
        <v>85</v>
      </c>
      <c r="C98" s="98">
        <f t="shared" si="5"/>
        <v>0</v>
      </c>
      <c r="D98" s="99">
        <f t="shared" si="8"/>
        <v>0</v>
      </c>
      <c r="E98" s="99">
        <f t="shared" si="6"/>
        <v>0</v>
      </c>
      <c r="F98" s="99">
        <f t="shared" si="7"/>
        <v>0</v>
      </c>
    </row>
    <row r="99" spans="2:6" x14ac:dyDescent="0.3">
      <c r="B99" s="97">
        <v>86</v>
      </c>
      <c r="C99" s="98">
        <f t="shared" si="5"/>
        <v>0</v>
      </c>
      <c r="D99" s="99">
        <f t="shared" si="8"/>
        <v>0</v>
      </c>
      <c r="E99" s="99">
        <f t="shared" si="6"/>
        <v>0</v>
      </c>
      <c r="F99" s="99">
        <f t="shared" si="7"/>
        <v>0</v>
      </c>
    </row>
    <row r="100" spans="2:6" x14ac:dyDescent="0.3">
      <c r="B100" s="97">
        <v>87</v>
      </c>
      <c r="C100" s="98">
        <f t="shared" si="5"/>
        <v>0</v>
      </c>
      <c r="D100" s="99">
        <f t="shared" si="8"/>
        <v>0</v>
      </c>
      <c r="E100" s="99">
        <f t="shared" si="6"/>
        <v>0</v>
      </c>
      <c r="F100" s="99">
        <f t="shared" si="7"/>
        <v>0</v>
      </c>
    </row>
    <row r="101" spans="2:6" x14ac:dyDescent="0.3">
      <c r="B101" s="97">
        <v>88</v>
      </c>
      <c r="C101" s="98">
        <f t="shared" si="5"/>
        <v>0</v>
      </c>
      <c r="D101" s="99">
        <f t="shared" si="8"/>
        <v>0</v>
      </c>
      <c r="E101" s="99">
        <f t="shared" si="6"/>
        <v>0</v>
      </c>
      <c r="F101" s="99">
        <f t="shared" si="7"/>
        <v>0</v>
      </c>
    </row>
    <row r="102" spans="2:6" x14ac:dyDescent="0.3">
      <c r="B102" s="97">
        <v>89</v>
      </c>
      <c r="C102" s="98">
        <f t="shared" si="5"/>
        <v>0</v>
      </c>
      <c r="D102" s="99">
        <f t="shared" si="8"/>
        <v>0</v>
      </c>
      <c r="E102" s="99">
        <f t="shared" si="6"/>
        <v>0</v>
      </c>
      <c r="F102" s="99">
        <f t="shared" si="7"/>
        <v>0</v>
      </c>
    </row>
    <row r="103" spans="2:6" x14ac:dyDescent="0.3">
      <c r="B103" s="97">
        <v>90</v>
      </c>
      <c r="C103" s="98">
        <f t="shared" si="5"/>
        <v>0</v>
      </c>
      <c r="D103" s="99">
        <f t="shared" si="8"/>
        <v>0</v>
      </c>
      <c r="E103" s="99">
        <f t="shared" si="6"/>
        <v>0</v>
      </c>
      <c r="F103" s="99">
        <f t="shared" si="7"/>
        <v>0</v>
      </c>
    </row>
    <row r="104" spans="2:6" x14ac:dyDescent="0.3">
      <c r="B104" s="97">
        <v>91</v>
      </c>
      <c r="C104" s="98">
        <f t="shared" si="5"/>
        <v>0</v>
      </c>
      <c r="D104" s="99">
        <f t="shared" si="8"/>
        <v>0</v>
      </c>
      <c r="E104" s="99">
        <f t="shared" si="6"/>
        <v>0</v>
      </c>
      <c r="F104" s="99">
        <f t="shared" si="7"/>
        <v>0</v>
      </c>
    </row>
    <row r="105" spans="2:6" x14ac:dyDescent="0.3">
      <c r="B105" s="97">
        <v>92</v>
      </c>
      <c r="C105" s="98">
        <f t="shared" si="5"/>
        <v>0</v>
      </c>
      <c r="D105" s="99">
        <f t="shared" si="8"/>
        <v>0</v>
      </c>
      <c r="E105" s="99">
        <f t="shared" si="6"/>
        <v>0</v>
      </c>
      <c r="F105" s="99">
        <f t="shared" si="7"/>
        <v>0</v>
      </c>
    </row>
    <row r="106" spans="2:6" x14ac:dyDescent="0.3">
      <c r="B106" s="97">
        <v>93</v>
      </c>
      <c r="C106" s="98">
        <f t="shared" si="5"/>
        <v>0</v>
      </c>
      <c r="D106" s="99">
        <f t="shared" si="8"/>
        <v>0</v>
      </c>
      <c r="E106" s="99">
        <f t="shared" si="6"/>
        <v>0</v>
      </c>
      <c r="F106" s="99">
        <f t="shared" si="7"/>
        <v>0</v>
      </c>
    </row>
    <row r="107" spans="2:6" x14ac:dyDescent="0.3">
      <c r="B107" s="97">
        <v>94</v>
      </c>
      <c r="C107" s="98">
        <f t="shared" si="5"/>
        <v>0</v>
      </c>
      <c r="D107" s="99">
        <f t="shared" si="8"/>
        <v>0</v>
      </c>
      <c r="E107" s="99">
        <f t="shared" si="6"/>
        <v>0</v>
      </c>
      <c r="F107" s="99">
        <f t="shared" si="7"/>
        <v>0</v>
      </c>
    </row>
    <row r="108" spans="2:6" x14ac:dyDescent="0.3">
      <c r="B108" s="97">
        <v>95</v>
      </c>
      <c r="C108" s="98">
        <f t="shared" si="5"/>
        <v>0</v>
      </c>
      <c r="D108" s="99">
        <f t="shared" si="8"/>
        <v>0</v>
      </c>
      <c r="E108" s="99">
        <f t="shared" si="6"/>
        <v>0</v>
      </c>
      <c r="F108" s="99">
        <f t="shared" si="7"/>
        <v>0</v>
      </c>
    </row>
    <row r="109" spans="2:6" x14ac:dyDescent="0.3">
      <c r="B109" s="97">
        <v>96</v>
      </c>
      <c r="C109" s="98">
        <f t="shared" si="5"/>
        <v>0</v>
      </c>
      <c r="D109" s="99">
        <f t="shared" si="8"/>
        <v>0</v>
      </c>
      <c r="E109" s="99">
        <f t="shared" si="6"/>
        <v>0</v>
      </c>
      <c r="F109" s="99">
        <f t="shared" si="7"/>
        <v>0</v>
      </c>
    </row>
    <row r="110" spans="2:6" x14ac:dyDescent="0.3">
      <c r="B110" s="97">
        <v>97</v>
      </c>
      <c r="C110" s="98">
        <f t="shared" si="5"/>
        <v>0</v>
      </c>
      <c r="D110" s="99">
        <f t="shared" si="8"/>
        <v>0</v>
      </c>
      <c r="E110" s="99">
        <f t="shared" si="6"/>
        <v>0</v>
      </c>
      <c r="F110" s="99">
        <f t="shared" si="7"/>
        <v>0</v>
      </c>
    </row>
    <row r="111" spans="2:6" x14ac:dyDescent="0.3">
      <c r="B111" s="97">
        <v>98</v>
      </c>
      <c r="C111" s="98">
        <f t="shared" si="5"/>
        <v>0</v>
      </c>
      <c r="D111" s="99">
        <f t="shared" si="8"/>
        <v>0</v>
      </c>
      <c r="E111" s="99">
        <f t="shared" si="6"/>
        <v>0</v>
      </c>
      <c r="F111" s="99">
        <f t="shared" si="7"/>
        <v>0</v>
      </c>
    </row>
    <row r="112" spans="2:6" x14ac:dyDescent="0.3">
      <c r="B112" s="97">
        <v>99</v>
      </c>
      <c r="C112" s="98">
        <f t="shared" si="5"/>
        <v>0</v>
      </c>
      <c r="D112" s="99">
        <f t="shared" si="8"/>
        <v>0</v>
      </c>
      <c r="E112" s="99">
        <f t="shared" si="6"/>
        <v>0</v>
      </c>
      <c r="F112" s="99">
        <f t="shared" si="7"/>
        <v>0</v>
      </c>
    </row>
    <row r="113" spans="2:6" x14ac:dyDescent="0.3">
      <c r="B113" s="97">
        <v>100</v>
      </c>
      <c r="C113" s="98">
        <f t="shared" si="5"/>
        <v>0</v>
      </c>
      <c r="D113" s="99">
        <f t="shared" si="8"/>
        <v>0</v>
      </c>
      <c r="E113" s="99">
        <f t="shared" si="6"/>
        <v>0</v>
      </c>
      <c r="F113" s="99">
        <f t="shared" si="7"/>
        <v>0</v>
      </c>
    </row>
    <row r="114" spans="2:6" x14ac:dyDescent="0.3">
      <c r="B114" s="97">
        <v>101</v>
      </c>
      <c r="C114" s="98">
        <f t="shared" si="5"/>
        <v>0</v>
      </c>
      <c r="D114" s="99">
        <f t="shared" si="8"/>
        <v>0</v>
      </c>
      <c r="E114" s="99">
        <f t="shared" si="6"/>
        <v>0</v>
      </c>
      <c r="F114" s="99">
        <f t="shared" si="7"/>
        <v>0</v>
      </c>
    </row>
    <row r="115" spans="2:6" x14ac:dyDescent="0.3">
      <c r="B115" s="97">
        <v>102</v>
      </c>
      <c r="C115" s="98">
        <f t="shared" si="5"/>
        <v>0</v>
      </c>
      <c r="D115" s="99">
        <f t="shared" si="8"/>
        <v>0</v>
      </c>
      <c r="E115" s="99">
        <f t="shared" si="6"/>
        <v>0</v>
      </c>
      <c r="F115" s="99">
        <f t="shared" si="7"/>
        <v>0</v>
      </c>
    </row>
    <row r="116" spans="2:6" x14ac:dyDescent="0.3">
      <c r="B116" s="97">
        <v>103</v>
      </c>
      <c r="C116" s="98">
        <f t="shared" si="5"/>
        <v>0</v>
      </c>
      <c r="D116" s="99">
        <f t="shared" si="8"/>
        <v>0</v>
      </c>
      <c r="E116" s="99">
        <f t="shared" si="6"/>
        <v>0</v>
      </c>
      <c r="F116" s="99">
        <f t="shared" si="7"/>
        <v>0</v>
      </c>
    </row>
    <row r="117" spans="2:6" x14ac:dyDescent="0.3">
      <c r="B117" s="97">
        <v>104</v>
      </c>
      <c r="C117" s="98">
        <f t="shared" si="5"/>
        <v>0</v>
      </c>
      <c r="D117" s="99">
        <f t="shared" si="8"/>
        <v>0</v>
      </c>
      <c r="E117" s="99">
        <f t="shared" si="6"/>
        <v>0</v>
      </c>
      <c r="F117" s="99">
        <f t="shared" si="7"/>
        <v>0</v>
      </c>
    </row>
    <row r="118" spans="2:6" x14ac:dyDescent="0.3">
      <c r="B118" s="97">
        <v>105</v>
      </c>
      <c r="C118" s="98">
        <f t="shared" si="5"/>
        <v>0</v>
      </c>
      <c r="D118" s="99">
        <f t="shared" si="8"/>
        <v>0</v>
      </c>
      <c r="E118" s="99">
        <f t="shared" si="6"/>
        <v>0</v>
      </c>
      <c r="F118" s="99">
        <f t="shared" si="7"/>
        <v>0</v>
      </c>
    </row>
    <row r="119" spans="2:6" x14ac:dyDescent="0.3">
      <c r="B119" s="97">
        <v>106</v>
      </c>
      <c r="C119" s="98">
        <f t="shared" si="5"/>
        <v>0</v>
      </c>
      <c r="D119" s="99">
        <f t="shared" si="8"/>
        <v>0</v>
      </c>
      <c r="E119" s="99">
        <f t="shared" si="6"/>
        <v>0</v>
      </c>
      <c r="F119" s="99">
        <f t="shared" si="7"/>
        <v>0</v>
      </c>
    </row>
    <row r="120" spans="2:6" x14ac:dyDescent="0.3">
      <c r="B120" s="97">
        <v>107</v>
      </c>
      <c r="C120" s="98">
        <f t="shared" si="5"/>
        <v>0</v>
      </c>
      <c r="D120" s="99">
        <f t="shared" si="8"/>
        <v>0</v>
      </c>
      <c r="E120" s="99">
        <f t="shared" si="6"/>
        <v>0</v>
      </c>
      <c r="F120" s="99">
        <f t="shared" si="7"/>
        <v>0</v>
      </c>
    </row>
    <row r="121" spans="2:6" x14ac:dyDescent="0.3">
      <c r="B121" s="97">
        <v>108</v>
      </c>
      <c r="C121" s="98">
        <f t="shared" si="5"/>
        <v>0</v>
      </c>
      <c r="D121" s="99">
        <f t="shared" si="8"/>
        <v>0</v>
      </c>
      <c r="E121" s="99">
        <f t="shared" si="6"/>
        <v>0</v>
      </c>
      <c r="F121" s="99">
        <f t="shared" si="7"/>
        <v>0</v>
      </c>
    </row>
    <row r="122" spans="2:6" x14ac:dyDescent="0.3">
      <c r="B122" s="97">
        <v>109</v>
      </c>
      <c r="C122" s="98">
        <f t="shared" si="5"/>
        <v>0</v>
      </c>
      <c r="D122" s="99">
        <f t="shared" si="8"/>
        <v>0</v>
      </c>
      <c r="E122" s="99">
        <f t="shared" si="6"/>
        <v>0</v>
      </c>
      <c r="F122" s="99">
        <f t="shared" si="7"/>
        <v>0</v>
      </c>
    </row>
    <row r="123" spans="2:6" x14ac:dyDescent="0.3">
      <c r="B123" s="97">
        <v>110</v>
      </c>
      <c r="C123" s="98">
        <f t="shared" si="5"/>
        <v>0</v>
      </c>
      <c r="D123" s="99">
        <f t="shared" si="8"/>
        <v>0</v>
      </c>
      <c r="E123" s="99">
        <f t="shared" si="6"/>
        <v>0</v>
      </c>
      <c r="F123" s="99">
        <f t="shared" si="7"/>
        <v>0</v>
      </c>
    </row>
    <row r="124" spans="2:6" x14ac:dyDescent="0.3">
      <c r="B124" s="97">
        <v>111</v>
      </c>
      <c r="C124" s="98">
        <f t="shared" si="5"/>
        <v>0</v>
      </c>
      <c r="D124" s="99">
        <f t="shared" si="8"/>
        <v>0</v>
      </c>
      <c r="E124" s="99">
        <f t="shared" si="6"/>
        <v>0</v>
      </c>
      <c r="F124" s="99">
        <f t="shared" si="7"/>
        <v>0</v>
      </c>
    </row>
    <row r="125" spans="2:6" x14ac:dyDescent="0.3">
      <c r="B125" s="97">
        <v>112</v>
      </c>
      <c r="C125" s="98">
        <f t="shared" si="5"/>
        <v>0</v>
      </c>
      <c r="D125" s="99">
        <f t="shared" si="8"/>
        <v>0</v>
      </c>
      <c r="E125" s="99">
        <f t="shared" si="6"/>
        <v>0</v>
      </c>
      <c r="F125" s="99">
        <f t="shared" si="7"/>
        <v>0</v>
      </c>
    </row>
    <row r="126" spans="2:6" x14ac:dyDescent="0.3">
      <c r="B126" s="97">
        <v>113</v>
      </c>
      <c r="C126" s="98">
        <f t="shared" si="5"/>
        <v>0</v>
      </c>
      <c r="D126" s="99">
        <f t="shared" si="8"/>
        <v>0</v>
      </c>
      <c r="E126" s="99">
        <f t="shared" si="6"/>
        <v>0</v>
      </c>
      <c r="F126" s="99">
        <f t="shared" si="7"/>
        <v>0</v>
      </c>
    </row>
    <row r="127" spans="2:6" x14ac:dyDescent="0.3">
      <c r="B127" s="97">
        <v>114</v>
      </c>
      <c r="C127" s="98">
        <f t="shared" si="5"/>
        <v>0</v>
      </c>
      <c r="D127" s="99">
        <f t="shared" si="8"/>
        <v>0</v>
      </c>
      <c r="E127" s="99">
        <f t="shared" si="6"/>
        <v>0</v>
      </c>
      <c r="F127" s="99">
        <f t="shared" si="7"/>
        <v>0</v>
      </c>
    </row>
    <row r="128" spans="2:6" x14ac:dyDescent="0.3">
      <c r="B128" s="97">
        <v>115</v>
      </c>
      <c r="C128" s="98">
        <f t="shared" si="5"/>
        <v>0</v>
      </c>
      <c r="D128" s="99">
        <f t="shared" si="8"/>
        <v>0</v>
      </c>
      <c r="E128" s="99">
        <f t="shared" si="6"/>
        <v>0</v>
      </c>
      <c r="F128" s="99">
        <f t="shared" si="7"/>
        <v>0</v>
      </c>
    </row>
    <row r="129" spans="2:6" x14ac:dyDescent="0.3">
      <c r="B129" s="97">
        <v>116</v>
      </c>
      <c r="C129" s="98">
        <f t="shared" si="5"/>
        <v>0</v>
      </c>
      <c r="D129" s="99">
        <f t="shared" si="8"/>
        <v>0</v>
      </c>
      <c r="E129" s="99">
        <f t="shared" si="6"/>
        <v>0</v>
      </c>
      <c r="F129" s="99">
        <f t="shared" si="7"/>
        <v>0</v>
      </c>
    </row>
    <row r="130" spans="2:6" x14ac:dyDescent="0.3">
      <c r="B130" s="97">
        <v>117</v>
      </c>
      <c r="C130" s="98">
        <f t="shared" si="5"/>
        <v>0</v>
      </c>
      <c r="D130" s="99">
        <f t="shared" si="8"/>
        <v>0</v>
      </c>
      <c r="E130" s="99">
        <f t="shared" si="6"/>
        <v>0</v>
      </c>
      <c r="F130" s="99">
        <f t="shared" si="7"/>
        <v>0</v>
      </c>
    </row>
    <row r="131" spans="2:6" x14ac:dyDescent="0.3">
      <c r="B131" s="97">
        <v>118</v>
      </c>
      <c r="C131" s="98">
        <f t="shared" si="5"/>
        <v>0</v>
      </c>
      <c r="D131" s="99">
        <f t="shared" si="8"/>
        <v>0</v>
      </c>
      <c r="E131" s="99">
        <f t="shared" si="6"/>
        <v>0</v>
      </c>
      <c r="F131" s="99">
        <f t="shared" si="7"/>
        <v>0</v>
      </c>
    </row>
    <row r="132" spans="2:6" x14ac:dyDescent="0.3">
      <c r="B132" s="97">
        <v>119</v>
      </c>
      <c r="C132" s="98">
        <f t="shared" si="5"/>
        <v>0</v>
      </c>
      <c r="D132" s="99">
        <f t="shared" si="8"/>
        <v>0</v>
      </c>
      <c r="E132" s="99">
        <f t="shared" si="6"/>
        <v>0</v>
      </c>
      <c r="F132" s="99">
        <f t="shared" si="7"/>
        <v>0</v>
      </c>
    </row>
    <row r="133" spans="2:6" x14ac:dyDescent="0.3">
      <c r="B133" s="97">
        <v>120</v>
      </c>
      <c r="C133" s="98">
        <f t="shared" si="5"/>
        <v>0</v>
      </c>
      <c r="D133" s="99">
        <f t="shared" si="8"/>
        <v>0</v>
      </c>
      <c r="E133" s="99">
        <f t="shared" si="6"/>
        <v>0</v>
      </c>
      <c r="F133" s="99">
        <f t="shared" si="7"/>
        <v>0</v>
      </c>
    </row>
  </sheetData>
  <mergeCells count="3">
    <mergeCell ref="B1:F1"/>
    <mergeCell ref="B3:C3"/>
    <mergeCell ref="F3:G3"/>
  </mergeCells>
  <conditionalFormatting sqref="B14:F133">
    <cfRule type="expression" dxfId="9" priority="1">
      <formula>$B14=$C$10</formula>
    </cfRule>
    <cfRule type="expression" dxfId="8" priority="2">
      <formula>$B14&gt;$C$10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B310E-D166-43AE-9BEE-2ECBED3BD9F2}">
  <dimension ref="B1:I133"/>
  <sheetViews>
    <sheetView zoomScale="85" zoomScaleNormal="85" workbookViewId="0">
      <selection activeCell="H4" sqref="H4"/>
    </sheetView>
  </sheetViews>
  <sheetFormatPr baseColWidth="10" defaultRowHeight="14.4" x14ac:dyDescent="0.3"/>
  <cols>
    <col min="2" max="2" width="13.33203125" customWidth="1"/>
    <col min="3" max="3" width="15" bestFit="1" customWidth="1"/>
    <col min="4" max="4" width="14.21875" customWidth="1"/>
    <col min="5" max="5" width="14" bestFit="1" customWidth="1"/>
    <col min="6" max="6" width="17.109375" bestFit="1" customWidth="1"/>
    <col min="7" max="7" width="16.88671875" bestFit="1" customWidth="1"/>
    <col min="8" max="8" width="14.44140625" bestFit="1" customWidth="1"/>
    <col min="9" max="9" width="9" bestFit="1" customWidth="1"/>
  </cols>
  <sheetData>
    <row r="1" spans="2:9" ht="21" x14ac:dyDescent="0.4">
      <c r="B1" s="164" t="s">
        <v>46</v>
      </c>
      <c r="C1" s="164"/>
      <c r="D1" s="164"/>
      <c r="E1" s="164"/>
      <c r="F1" s="164"/>
    </row>
    <row r="2" spans="2:9" ht="21.6" thickBot="1" x14ac:dyDescent="0.45">
      <c r="B2" s="117"/>
      <c r="C2" s="117"/>
      <c r="D2" s="69"/>
      <c r="E2" s="69"/>
      <c r="F2" s="69"/>
    </row>
    <row r="3" spans="2:9" ht="15.6" x14ac:dyDescent="0.3">
      <c r="B3" s="165" t="s">
        <v>47</v>
      </c>
      <c r="C3" s="166"/>
      <c r="D3" s="70" t="s">
        <v>48</v>
      </c>
      <c r="E3" s="71"/>
      <c r="F3" s="167" t="s">
        <v>11</v>
      </c>
      <c r="G3" s="167"/>
      <c r="H3" s="23"/>
    </row>
    <row r="4" spans="2:9" ht="15.6" x14ac:dyDescent="0.3">
      <c r="B4" s="72" t="s">
        <v>3</v>
      </c>
      <c r="C4" s="148">
        <f>-G4</f>
        <v>-1425000</v>
      </c>
      <c r="D4" s="101">
        <f>PV(C6,C10,C5,0)</f>
        <v>-1425000.0000000014</v>
      </c>
      <c r="E4" s="74"/>
      <c r="F4" s="145" t="s">
        <v>3</v>
      </c>
      <c r="G4" s="102">
        <v>1425000</v>
      </c>
      <c r="H4" s="23"/>
      <c r="I4" s="141"/>
    </row>
    <row r="5" spans="2:9" x14ac:dyDescent="0.3">
      <c r="B5" s="72" t="s">
        <v>49</v>
      </c>
      <c r="C5" s="73">
        <f>G5</f>
        <v>19176.18</v>
      </c>
      <c r="D5" s="27">
        <f>PMT(C6,C10,C4,0,0)</f>
        <v>19176.18000000008</v>
      </c>
      <c r="E5" s="76"/>
      <c r="F5" s="146" t="s">
        <v>49</v>
      </c>
      <c r="G5" s="102">
        <v>19176.18</v>
      </c>
    </row>
    <row r="6" spans="2:9" x14ac:dyDescent="0.3">
      <c r="B6" s="72" t="s">
        <v>50</v>
      </c>
      <c r="C6" s="78">
        <f>C7/C8</f>
        <v>8.695592999169343E-3</v>
      </c>
      <c r="D6" s="79">
        <f>RATE(C10,C5,C4,0,0,0)</f>
        <v>8.695592999169343E-3</v>
      </c>
      <c r="E6" s="80"/>
      <c r="F6" s="81" t="s">
        <v>1</v>
      </c>
      <c r="G6" s="144" t="s">
        <v>2</v>
      </c>
    </row>
    <row r="7" spans="2:9" x14ac:dyDescent="0.3">
      <c r="B7" s="72" t="s">
        <v>1</v>
      </c>
      <c r="C7" s="82">
        <f>D6*C8</f>
        <v>0.10434711599003212</v>
      </c>
      <c r="D7" s="83">
        <f>C6*C8</f>
        <v>0.10434711599003212</v>
      </c>
      <c r="E7" s="84"/>
      <c r="F7" s="146" t="s">
        <v>27</v>
      </c>
      <c r="G7" s="144">
        <v>12</v>
      </c>
      <c r="I7" s="23"/>
    </row>
    <row r="8" spans="2:9" x14ac:dyDescent="0.3">
      <c r="B8" s="72" t="s">
        <v>27</v>
      </c>
      <c r="C8" s="7">
        <f>G7</f>
        <v>12</v>
      </c>
      <c r="D8" s="29">
        <f>C8</f>
        <v>12</v>
      </c>
      <c r="E8" s="69"/>
      <c r="F8" s="81" t="s">
        <v>28</v>
      </c>
      <c r="G8" s="147">
        <v>10</v>
      </c>
    </row>
    <row r="9" spans="2:9" x14ac:dyDescent="0.3">
      <c r="B9" s="72" t="s">
        <v>28</v>
      </c>
      <c r="C9" s="8">
        <f>G8</f>
        <v>10</v>
      </c>
      <c r="D9" s="29">
        <f>C9</f>
        <v>10</v>
      </c>
      <c r="E9" s="69"/>
      <c r="F9" s="146" t="s">
        <v>51</v>
      </c>
      <c r="G9" s="130">
        <f>G7*G8</f>
        <v>120</v>
      </c>
      <c r="I9" s="141"/>
    </row>
    <row r="10" spans="2:9" ht="15" thickBot="1" x14ac:dyDescent="0.35">
      <c r="B10" s="86" t="s">
        <v>51</v>
      </c>
      <c r="C10" s="87">
        <f>C8*C9</f>
        <v>120</v>
      </c>
      <c r="D10" s="88">
        <f>NPER(C6,C5,C4,0,0)</f>
        <v>119.9999999999995</v>
      </c>
    </row>
    <row r="11" spans="2:9" ht="15" thickBot="1" x14ac:dyDescent="0.35"/>
    <row r="12" spans="2:9" ht="15" thickBot="1" x14ac:dyDescent="0.35">
      <c r="B12" s="89" t="s">
        <v>52</v>
      </c>
      <c r="C12" s="90">
        <f>SUBTOTAL(9,C14:C133)</f>
        <v>2301141.5999999996</v>
      </c>
      <c r="D12" s="91">
        <f t="shared" ref="D12" si="0">SUBTOTAL(9,D14:D133)</f>
        <v>876141.60000001581</v>
      </c>
      <c r="E12" s="92">
        <f>SUBTOTAL(9,E14:E133)</f>
        <v>1424999.999999983</v>
      </c>
      <c r="F12" s="93">
        <f>-C4</f>
        <v>1425000</v>
      </c>
    </row>
    <row r="13" spans="2:9" ht="15" thickBot="1" x14ac:dyDescent="0.35">
      <c r="B13" s="94" t="s">
        <v>53</v>
      </c>
      <c r="C13" s="95" t="s">
        <v>54</v>
      </c>
      <c r="D13" s="95" t="s">
        <v>55</v>
      </c>
      <c r="E13" s="95" t="s">
        <v>56</v>
      </c>
      <c r="F13" s="96" t="s">
        <v>57</v>
      </c>
      <c r="H13" s="23"/>
    </row>
    <row r="14" spans="2:9" x14ac:dyDescent="0.3">
      <c r="B14" s="97">
        <v>1</v>
      </c>
      <c r="C14" s="98">
        <f>$C$5</f>
        <v>19176.18</v>
      </c>
      <c r="D14" s="99">
        <f>F12*$C$6</f>
        <v>12391.220023816313</v>
      </c>
      <c r="E14" s="99">
        <f>C14-D14</f>
        <v>6784.9599761836871</v>
      </c>
      <c r="F14" s="99">
        <f>F12-E14</f>
        <v>1418215.0400238163</v>
      </c>
      <c r="H14" s="23"/>
      <c r="I14" s="142"/>
    </row>
    <row r="15" spans="2:9" x14ac:dyDescent="0.3">
      <c r="B15" s="97">
        <v>2</v>
      </c>
      <c r="C15" s="98">
        <f t="shared" ref="C15:C78" si="1">IF(B15&gt;$C$10,,C14)</f>
        <v>19176.18</v>
      </c>
      <c r="D15" s="99">
        <f>IF(B15&gt;$C$10,,F14*$C$6)</f>
        <v>12332.220773347766</v>
      </c>
      <c r="E15" s="99">
        <f t="shared" ref="E15:E78" si="2">IF(B15&gt;$C$10,,C15-D15)</f>
        <v>6843.9592266522341</v>
      </c>
      <c r="F15" s="99">
        <f t="shared" ref="F15:F78" si="3">IF(B15&gt;$C$10,,F14-E15)</f>
        <v>1411371.080797164</v>
      </c>
      <c r="I15" s="149"/>
    </row>
    <row r="16" spans="2:9" x14ac:dyDescent="0.3">
      <c r="B16" s="97">
        <v>3</v>
      </c>
      <c r="C16" s="98">
        <f t="shared" si="1"/>
        <v>19176.18</v>
      </c>
      <c r="D16" s="99">
        <f t="shared" ref="D16:D79" si="4">IF(B16&gt;$C$10,,F15*$C$6)</f>
        <v>12272.708489409888</v>
      </c>
      <c r="E16" s="99">
        <f t="shared" si="2"/>
        <v>6903.4715105901123</v>
      </c>
      <c r="F16" s="99">
        <f t="shared" si="3"/>
        <v>1404467.6092865739</v>
      </c>
    </row>
    <row r="17" spans="2:6" x14ac:dyDescent="0.3">
      <c r="B17" s="97">
        <v>4</v>
      </c>
      <c r="C17" s="98">
        <f t="shared" si="1"/>
        <v>19176.18</v>
      </c>
      <c r="D17" s="99">
        <f t="shared" si="4"/>
        <v>12212.678710872437</v>
      </c>
      <c r="E17" s="99">
        <f t="shared" si="2"/>
        <v>6963.5012891275637</v>
      </c>
      <c r="F17" s="99">
        <f t="shared" si="3"/>
        <v>1397504.1079974463</v>
      </c>
    </row>
    <row r="18" spans="2:6" x14ac:dyDescent="0.3">
      <c r="B18" s="97">
        <v>5</v>
      </c>
      <c r="C18" s="98">
        <f t="shared" si="1"/>
        <v>19176.18</v>
      </c>
      <c r="D18" s="99">
        <f t="shared" si="4"/>
        <v>12152.126937812991</v>
      </c>
      <c r="E18" s="99">
        <f t="shared" si="2"/>
        <v>7024.0530621870093</v>
      </c>
      <c r="F18" s="99">
        <f t="shared" si="3"/>
        <v>1390480.0549352593</v>
      </c>
    </row>
    <row r="19" spans="2:6" x14ac:dyDescent="0.3">
      <c r="B19" s="97">
        <v>6</v>
      </c>
      <c r="C19" s="98">
        <f t="shared" si="1"/>
        <v>19176.18</v>
      </c>
      <c r="D19" s="99">
        <f t="shared" si="4"/>
        <v>12091.048631179645</v>
      </c>
      <c r="E19" s="99">
        <f t="shared" si="2"/>
        <v>7085.1313688203554</v>
      </c>
      <c r="F19" s="99">
        <f t="shared" si="3"/>
        <v>1383394.923566439</v>
      </c>
    </row>
    <row r="20" spans="2:6" x14ac:dyDescent="0.3">
      <c r="B20" s="97">
        <v>7</v>
      </c>
      <c r="C20" s="98">
        <f t="shared" si="1"/>
        <v>19176.18</v>
      </c>
      <c r="D20" s="99">
        <f t="shared" si="4"/>
        <v>12029.439212450736</v>
      </c>
      <c r="E20" s="99">
        <f t="shared" si="2"/>
        <v>7146.7407875492645</v>
      </c>
      <c r="F20" s="99">
        <f t="shared" si="3"/>
        <v>1376248.1827788898</v>
      </c>
    </row>
    <row r="21" spans="2:6" x14ac:dyDescent="0.3">
      <c r="B21" s="97">
        <v>8</v>
      </c>
      <c r="C21" s="98">
        <f t="shared" si="1"/>
        <v>19176.18</v>
      </c>
      <c r="D21" s="99">
        <f t="shared" si="4"/>
        <v>11967.294063291645</v>
      </c>
      <c r="E21" s="99">
        <f t="shared" si="2"/>
        <v>7208.8859367083551</v>
      </c>
      <c r="F21" s="99">
        <f t="shared" si="3"/>
        <v>1369039.2968421814</v>
      </c>
    </row>
    <row r="22" spans="2:6" x14ac:dyDescent="0.3">
      <c r="B22" s="97">
        <v>9</v>
      </c>
      <c r="C22" s="98">
        <f t="shared" si="1"/>
        <v>19176.18</v>
      </c>
      <c r="D22" s="99">
        <f t="shared" si="4"/>
        <v>11904.608525208592</v>
      </c>
      <c r="E22" s="99">
        <f t="shared" si="2"/>
        <v>7271.571474791408</v>
      </c>
      <c r="F22" s="99">
        <f t="shared" si="3"/>
        <v>1361767.7253673899</v>
      </c>
    </row>
    <row r="23" spans="2:6" x14ac:dyDescent="0.3">
      <c r="B23" s="97">
        <v>10</v>
      </c>
      <c r="C23" s="98">
        <f t="shared" si="1"/>
        <v>19176.18</v>
      </c>
      <c r="D23" s="99">
        <f t="shared" si="4"/>
        <v>11841.377899199435</v>
      </c>
      <c r="E23" s="99">
        <f t="shared" si="2"/>
        <v>7334.8021008005653</v>
      </c>
      <c r="F23" s="99">
        <f t="shared" si="3"/>
        <v>1354432.9232665892</v>
      </c>
    </row>
    <row r="24" spans="2:6" x14ac:dyDescent="0.3">
      <c r="B24" s="97">
        <v>11</v>
      </c>
      <c r="C24" s="98">
        <f t="shared" si="1"/>
        <v>19176.18</v>
      </c>
      <c r="D24" s="99">
        <f t="shared" si="4"/>
        <v>11777.597445401421</v>
      </c>
      <c r="E24" s="99">
        <f t="shared" si="2"/>
        <v>7398.582554598579</v>
      </c>
      <c r="F24" s="99">
        <f t="shared" si="3"/>
        <v>1347034.3407119906</v>
      </c>
    </row>
    <row r="25" spans="2:6" x14ac:dyDescent="0.3">
      <c r="B25" s="97">
        <v>12</v>
      </c>
      <c r="C25" s="98">
        <f t="shared" si="1"/>
        <v>19176.18</v>
      </c>
      <c r="D25" s="99">
        <f t="shared" si="4"/>
        <v>11713.262382735877</v>
      </c>
      <c r="E25" s="99">
        <f t="shared" si="2"/>
        <v>7462.9176172641237</v>
      </c>
      <c r="F25" s="99">
        <f t="shared" si="3"/>
        <v>1339571.4230947264</v>
      </c>
    </row>
    <row r="26" spans="2:6" x14ac:dyDescent="0.3">
      <c r="B26" s="97">
        <v>13</v>
      </c>
      <c r="C26" s="98">
        <f t="shared" si="1"/>
        <v>19176.18</v>
      </c>
      <c r="D26" s="99">
        <f t="shared" si="4"/>
        <v>11648.367888549818</v>
      </c>
      <c r="E26" s="99">
        <f t="shared" si="2"/>
        <v>7527.8121114501828</v>
      </c>
      <c r="F26" s="99">
        <f t="shared" si="3"/>
        <v>1332043.6109832763</v>
      </c>
    </row>
    <row r="27" spans="2:6" x14ac:dyDescent="0.3">
      <c r="B27" s="97">
        <v>14</v>
      </c>
      <c r="C27" s="98">
        <f t="shared" si="1"/>
        <v>19176.18</v>
      </c>
      <c r="D27" s="99">
        <f t="shared" si="4"/>
        <v>11582.909098254429</v>
      </c>
      <c r="E27" s="99">
        <f t="shared" si="2"/>
        <v>7593.2709017455709</v>
      </c>
      <c r="F27" s="99">
        <f t="shared" si="3"/>
        <v>1324450.3400815306</v>
      </c>
    </row>
    <row r="28" spans="2:6" x14ac:dyDescent="0.3">
      <c r="B28" s="97">
        <v>15</v>
      </c>
      <c r="C28" s="98">
        <f t="shared" si="1"/>
        <v>19176.18</v>
      </c>
      <c r="D28" s="99">
        <f t="shared" si="4"/>
        <v>11516.881104960414</v>
      </c>
      <c r="E28" s="99">
        <f t="shared" si="2"/>
        <v>7659.2988950395866</v>
      </c>
      <c r="F28" s="99">
        <f t="shared" si="3"/>
        <v>1316791.041186491</v>
      </c>
    </row>
    <row r="29" spans="2:6" x14ac:dyDescent="0.3">
      <c r="B29" s="97">
        <v>16</v>
      </c>
      <c r="C29" s="98">
        <f t="shared" si="1"/>
        <v>19176.18</v>
      </c>
      <c r="D29" s="99">
        <f t="shared" si="4"/>
        <v>11450.278959110161</v>
      </c>
      <c r="E29" s="99">
        <f t="shared" si="2"/>
        <v>7725.9010408898394</v>
      </c>
      <c r="F29" s="99">
        <f t="shared" si="3"/>
        <v>1309065.1401456012</v>
      </c>
    </row>
    <row r="30" spans="2:6" x14ac:dyDescent="0.3">
      <c r="B30" s="97">
        <v>17</v>
      </c>
      <c r="C30" s="98">
        <f t="shared" si="1"/>
        <v>19176.18</v>
      </c>
      <c r="D30" s="99">
        <f t="shared" si="4"/>
        <v>11383.097668106724</v>
      </c>
      <c r="E30" s="99">
        <f t="shared" si="2"/>
        <v>7793.0823318932762</v>
      </c>
      <c r="F30" s="99">
        <f t="shared" si="3"/>
        <v>1301272.057813708</v>
      </c>
    </row>
    <row r="31" spans="2:6" x14ac:dyDescent="0.3">
      <c r="B31" s="97">
        <v>18</v>
      </c>
      <c r="C31" s="98">
        <f t="shared" si="1"/>
        <v>19176.18</v>
      </c>
      <c r="D31" s="99">
        <f t="shared" si="4"/>
        <v>11315.332195939563</v>
      </c>
      <c r="E31" s="99">
        <f t="shared" si="2"/>
        <v>7860.8478040604368</v>
      </c>
      <c r="F31" s="99">
        <f t="shared" si="3"/>
        <v>1293411.2100096475</v>
      </c>
    </row>
    <row r="32" spans="2:6" x14ac:dyDescent="0.3">
      <c r="B32" s="97">
        <v>19</v>
      </c>
      <c r="C32" s="98">
        <f t="shared" si="1"/>
        <v>19176.18</v>
      </c>
      <c r="D32" s="99">
        <f t="shared" si="4"/>
        <v>11246.977462807039</v>
      </c>
      <c r="E32" s="99">
        <f t="shared" si="2"/>
        <v>7929.2025371929612</v>
      </c>
      <c r="F32" s="99">
        <f t="shared" si="3"/>
        <v>1285482.0074724546</v>
      </c>
    </row>
    <row r="33" spans="2:6" x14ac:dyDescent="0.3">
      <c r="B33" s="97">
        <v>20</v>
      </c>
      <c r="C33" s="98">
        <f t="shared" si="1"/>
        <v>19176.18</v>
      </c>
      <c r="D33" s="99">
        <f t="shared" si="4"/>
        <v>11178.028344735629</v>
      </c>
      <c r="E33" s="99">
        <f t="shared" si="2"/>
        <v>7998.1516552643716</v>
      </c>
      <c r="F33" s="99">
        <f t="shared" si="3"/>
        <v>1277483.8558171901</v>
      </c>
    </row>
    <row r="34" spans="2:6" x14ac:dyDescent="0.3">
      <c r="B34" s="97">
        <v>21</v>
      </c>
      <c r="C34" s="98">
        <f t="shared" si="1"/>
        <v>19176.18</v>
      </c>
      <c r="D34" s="99">
        <f t="shared" si="4"/>
        <v>11108.479673195818</v>
      </c>
      <c r="E34" s="99">
        <f t="shared" si="2"/>
        <v>8067.7003268041826</v>
      </c>
      <c r="F34" s="99">
        <f t="shared" si="3"/>
        <v>1269416.1554903861</v>
      </c>
    </row>
    <row r="35" spans="2:6" x14ac:dyDescent="0.3">
      <c r="B35" s="97">
        <v>22</v>
      </c>
      <c r="C35" s="98">
        <f t="shared" si="1"/>
        <v>19176.18</v>
      </c>
      <c r="D35" s="99">
        <f t="shared" si="4"/>
        <v>11038.326234714663</v>
      </c>
      <c r="E35" s="99">
        <f t="shared" si="2"/>
        <v>8137.8537652853374</v>
      </c>
      <c r="F35" s="99">
        <f t="shared" si="3"/>
        <v>1261278.3017251007</v>
      </c>
    </row>
    <row r="36" spans="2:6" x14ac:dyDescent="0.3">
      <c r="B36" s="97">
        <v>23</v>
      </c>
      <c r="C36" s="98">
        <f t="shared" si="1"/>
        <v>19176.18</v>
      </c>
      <c r="D36" s="99">
        <f t="shared" si="4"/>
        <v>10967.562770484985</v>
      </c>
      <c r="E36" s="99">
        <f t="shared" si="2"/>
        <v>8208.6172295150154</v>
      </c>
      <c r="F36" s="99">
        <f t="shared" si="3"/>
        <v>1253069.6844955857</v>
      </c>
    </row>
    <row r="37" spans="2:6" x14ac:dyDescent="0.3">
      <c r="B37" s="97">
        <v>24</v>
      </c>
      <c r="C37" s="98">
        <f t="shared" si="1"/>
        <v>19176.18</v>
      </c>
      <c r="D37" s="99">
        <f t="shared" si="4"/>
        <v>10896.183975971153</v>
      </c>
      <c r="E37" s="99">
        <f t="shared" si="2"/>
        <v>8279.9960240288474</v>
      </c>
      <c r="F37" s="99">
        <f t="shared" si="3"/>
        <v>1244789.6884715569</v>
      </c>
    </row>
    <row r="38" spans="2:6" x14ac:dyDescent="0.3">
      <c r="B38" s="97">
        <v>25</v>
      </c>
      <c r="C38" s="98">
        <f t="shared" si="1"/>
        <v>19176.18</v>
      </c>
      <c r="D38" s="99">
        <f t="shared" si="4"/>
        <v>10824.184500511457</v>
      </c>
      <c r="E38" s="99">
        <f t="shared" si="2"/>
        <v>8351.9954994885429</v>
      </c>
      <c r="F38" s="99">
        <f t="shared" si="3"/>
        <v>1236437.6929720684</v>
      </c>
    </row>
    <row r="39" spans="2:6" x14ac:dyDescent="0.3">
      <c r="B39" s="97">
        <v>26</v>
      </c>
      <c r="C39" s="98">
        <f t="shared" si="1"/>
        <v>19176.18</v>
      </c>
      <c r="D39" s="99">
        <f t="shared" si="4"/>
        <v>10751.558946917012</v>
      </c>
      <c r="E39" s="99">
        <f t="shared" si="2"/>
        <v>8424.6210530829885</v>
      </c>
      <c r="F39" s="99">
        <f t="shared" si="3"/>
        <v>1228013.0719189853</v>
      </c>
    </row>
    <row r="40" spans="2:6" x14ac:dyDescent="0.3">
      <c r="B40" s="97">
        <v>27</v>
      </c>
      <c r="C40" s="98">
        <f t="shared" si="1"/>
        <v>19176.18</v>
      </c>
      <c r="D40" s="99">
        <f t="shared" si="4"/>
        <v>10678.301871067168</v>
      </c>
      <c r="E40" s="99">
        <f t="shared" si="2"/>
        <v>8497.8781289328326</v>
      </c>
      <c r="F40" s="99">
        <f t="shared" si="3"/>
        <v>1219515.1937900526</v>
      </c>
    </row>
    <row r="41" spans="2:6" x14ac:dyDescent="0.3">
      <c r="B41" s="97">
        <v>28</v>
      </c>
      <c r="C41" s="98">
        <f t="shared" si="1"/>
        <v>19176.18</v>
      </c>
      <c r="D41" s="99">
        <f t="shared" si="4"/>
        <v>10604.407781501426</v>
      </c>
      <c r="E41" s="99">
        <f t="shared" si="2"/>
        <v>8571.7722184985741</v>
      </c>
      <c r="F41" s="99">
        <f t="shared" si="3"/>
        <v>1210943.4215715539</v>
      </c>
    </row>
    <row r="42" spans="2:6" x14ac:dyDescent="0.3">
      <c r="B42" s="97">
        <v>29</v>
      </c>
      <c r="C42" s="98">
        <f t="shared" si="1"/>
        <v>19176.18</v>
      </c>
      <c r="D42" s="99">
        <f t="shared" si="4"/>
        <v>10529.871139007775</v>
      </c>
      <c r="E42" s="99">
        <f t="shared" si="2"/>
        <v>8646.3088609922252</v>
      </c>
      <c r="F42" s="99">
        <f t="shared" si="3"/>
        <v>1202297.1127105616</v>
      </c>
    </row>
    <row r="43" spans="2:6" x14ac:dyDescent="0.3">
      <c r="B43" s="97">
        <v>30</v>
      </c>
      <c r="C43" s="98">
        <f t="shared" si="1"/>
        <v>19176.18</v>
      </c>
      <c r="D43" s="99">
        <f t="shared" si="4"/>
        <v>10454.686356207474</v>
      </c>
      <c r="E43" s="99">
        <f t="shared" si="2"/>
        <v>8721.4936437925262</v>
      </c>
      <c r="F43" s="99">
        <f t="shared" si="3"/>
        <v>1193575.619066769</v>
      </c>
    </row>
    <row r="44" spans="2:6" x14ac:dyDescent="0.3">
      <c r="B44" s="97">
        <v>31</v>
      </c>
      <c r="C44" s="98">
        <f t="shared" si="1"/>
        <v>19176.18</v>
      </c>
      <c r="D44" s="99">
        <f t="shared" si="4"/>
        <v>10378.847797136212</v>
      </c>
      <c r="E44" s="99">
        <f t="shared" si="2"/>
        <v>8797.3322028637886</v>
      </c>
      <c r="F44" s="99">
        <f t="shared" si="3"/>
        <v>1184778.2868639051</v>
      </c>
    </row>
    <row r="45" spans="2:6" x14ac:dyDescent="0.3">
      <c r="B45" s="97">
        <v>32</v>
      </c>
      <c r="C45" s="98">
        <f t="shared" si="1"/>
        <v>19176.18</v>
      </c>
      <c r="D45" s="99">
        <f t="shared" si="4"/>
        <v>10302.34977682162</v>
      </c>
      <c r="E45" s="99">
        <f t="shared" si="2"/>
        <v>8873.83022317838</v>
      </c>
      <c r="F45" s="99">
        <f t="shared" si="3"/>
        <v>1175904.4566407267</v>
      </c>
    </row>
    <row r="46" spans="2:6" x14ac:dyDescent="0.3">
      <c r="B46" s="97">
        <v>33</v>
      </c>
      <c r="C46" s="98">
        <f t="shared" si="1"/>
        <v>19176.18</v>
      </c>
      <c r="D46" s="99">
        <f t="shared" si="4"/>
        <v>10225.186560857133</v>
      </c>
      <c r="E46" s="99">
        <f t="shared" si="2"/>
        <v>8950.9934391428669</v>
      </c>
      <c r="F46" s="99">
        <f t="shared" si="3"/>
        <v>1166953.4632015838</v>
      </c>
    </row>
    <row r="47" spans="2:6" x14ac:dyDescent="0.3">
      <c r="B47" s="97">
        <v>34</v>
      </c>
      <c r="C47" s="98">
        <f t="shared" si="1"/>
        <v>19176.18</v>
      </c>
      <c r="D47" s="99">
        <f t="shared" si="4"/>
        <v>10147.352364972112</v>
      </c>
      <c r="E47" s="99">
        <f t="shared" si="2"/>
        <v>9028.8276350278884</v>
      </c>
      <c r="F47" s="99">
        <f t="shared" si="3"/>
        <v>1157924.6355665559</v>
      </c>
    </row>
    <row r="48" spans="2:6" x14ac:dyDescent="0.3">
      <c r="B48" s="97">
        <v>35</v>
      </c>
      <c r="C48" s="98">
        <f t="shared" si="1"/>
        <v>19176.18</v>
      </c>
      <c r="D48" s="99">
        <f t="shared" si="4"/>
        <v>10068.841354598257</v>
      </c>
      <c r="E48" s="99">
        <f t="shared" si="2"/>
        <v>9107.3386454017436</v>
      </c>
      <c r="F48" s="99">
        <f t="shared" si="3"/>
        <v>1148817.2969211543</v>
      </c>
    </row>
    <row r="49" spans="2:6" x14ac:dyDescent="0.3">
      <c r="B49" s="97">
        <v>36</v>
      </c>
      <c r="C49" s="98">
        <f t="shared" si="1"/>
        <v>19176.18</v>
      </c>
      <c r="D49" s="99">
        <f t="shared" si="4"/>
        <v>9989.6476444322379</v>
      </c>
      <c r="E49" s="99">
        <f t="shared" si="2"/>
        <v>9186.5323555677624</v>
      </c>
      <c r="F49" s="99">
        <f t="shared" si="3"/>
        <v>1139630.7645655866</v>
      </c>
    </row>
    <row r="50" spans="2:6" x14ac:dyDescent="0.3">
      <c r="B50" s="97">
        <v>37</v>
      </c>
      <c r="C50" s="98">
        <f t="shared" si="1"/>
        <v>19176.18</v>
      </c>
      <c r="D50" s="99">
        <f t="shared" si="4"/>
        <v>9909.7652979945196</v>
      </c>
      <c r="E50" s="99">
        <f t="shared" si="2"/>
        <v>9266.4147020054806</v>
      </c>
      <c r="F50" s="99">
        <f t="shared" si="3"/>
        <v>1130364.3498635811</v>
      </c>
    </row>
    <row r="51" spans="2:6" x14ac:dyDescent="0.3">
      <c r="B51" s="97">
        <v>38</v>
      </c>
      <c r="C51" s="98">
        <f t="shared" si="1"/>
        <v>19176.18</v>
      </c>
      <c r="D51" s="99">
        <f t="shared" si="4"/>
        <v>9829.1883271843617</v>
      </c>
      <c r="E51" s="99">
        <f t="shared" si="2"/>
        <v>9346.9916728156386</v>
      </c>
      <c r="F51" s="99">
        <f t="shared" si="3"/>
        <v>1121017.3581907656</v>
      </c>
    </row>
    <row r="52" spans="2:6" x14ac:dyDescent="0.3">
      <c r="B52" s="97">
        <v>39</v>
      </c>
      <c r="C52" s="98">
        <f t="shared" si="1"/>
        <v>19176.18</v>
      </c>
      <c r="D52" s="99">
        <f t="shared" si="4"/>
        <v>9747.9106918309335</v>
      </c>
      <c r="E52" s="99">
        <f t="shared" si="2"/>
        <v>9428.2693081690668</v>
      </c>
      <c r="F52" s="99">
        <f t="shared" si="3"/>
        <v>1111589.0888825965</v>
      </c>
    </row>
    <row r="53" spans="2:6" x14ac:dyDescent="0.3">
      <c r="B53" s="97">
        <v>40</v>
      </c>
      <c r="C53" s="98">
        <f t="shared" si="1"/>
        <v>19176.18</v>
      </c>
      <c r="D53" s="99">
        <f t="shared" si="4"/>
        <v>9665.9262992405347</v>
      </c>
      <c r="E53" s="99">
        <f t="shared" si="2"/>
        <v>9510.2537007594656</v>
      </c>
      <c r="F53" s="99">
        <f t="shared" si="3"/>
        <v>1102078.835181837</v>
      </c>
    </row>
    <row r="54" spans="2:6" x14ac:dyDescent="0.3">
      <c r="B54" s="97">
        <v>41</v>
      </c>
      <c r="C54" s="98">
        <f t="shared" si="1"/>
        <v>19176.18</v>
      </c>
      <c r="D54" s="99">
        <f t="shared" si="4"/>
        <v>9583.2290037398852</v>
      </c>
      <c r="E54" s="99">
        <f t="shared" si="2"/>
        <v>9592.9509962601151</v>
      </c>
      <c r="F54" s="99">
        <f t="shared" si="3"/>
        <v>1092485.8841855768</v>
      </c>
    </row>
    <row r="55" spans="2:6" x14ac:dyDescent="0.3">
      <c r="B55" s="97">
        <v>42</v>
      </c>
      <c r="C55" s="98">
        <f t="shared" si="1"/>
        <v>19176.18</v>
      </c>
      <c r="D55" s="99">
        <f t="shared" si="4"/>
        <v>9499.8126062154315</v>
      </c>
      <c r="E55" s="99">
        <f t="shared" si="2"/>
        <v>9676.3673937845688</v>
      </c>
      <c r="F55" s="99">
        <f t="shared" si="3"/>
        <v>1082809.5167917924</v>
      </c>
    </row>
    <row r="56" spans="2:6" x14ac:dyDescent="0.3">
      <c r="B56" s="97">
        <v>43</v>
      </c>
      <c r="C56" s="98">
        <f t="shared" si="1"/>
        <v>19176.18</v>
      </c>
      <c r="D56" s="99">
        <f t="shared" si="4"/>
        <v>9415.6708536486494</v>
      </c>
      <c r="E56" s="99">
        <f t="shared" si="2"/>
        <v>9760.5091463513509</v>
      </c>
      <c r="F56" s="99">
        <f t="shared" si="3"/>
        <v>1073049.007645441</v>
      </c>
    </row>
    <row r="57" spans="2:6" x14ac:dyDescent="0.3">
      <c r="B57" s="97">
        <v>44</v>
      </c>
      <c r="C57" s="98">
        <f t="shared" si="1"/>
        <v>19176.18</v>
      </c>
      <c r="D57" s="99">
        <f t="shared" si="4"/>
        <v>9330.797438647307</v>
      </c>
      <c r="E57" s="99">
        <f t="shared" si="2"/>
        <v>9845.3825613526933</v>
      </c>
      <c r="F57" s="99">
        <f t="shared" si="3"/>
        <v>1063203.6250840882</v>
      </c>
    </row>
    <row r="58" spans="2:6" x14ac:dyDescent="0.3">
      <c r="B58" s="97">
        <v>45</v>
      </c>
      <c r="C58" s="98">
        <f t="shared" si="1"/>
        <v>19176.18</v>
      </c>
      <c r="D58" s="99">
        <f t="shared" si="4"/>
        <v>9245.1859989726636</v>
      </c>
      <c r="E58" s="99">
        <f t="shared" si="2"/>
        <v>9930.9940010273367</v>
      </c>
      <c r="F58" s="99">
        <f t="shared" si="3"/>
        <v>1053272.6310830608</v>
      </c>
    </row>
    <row r="59" spans="2:6" x14ac:dyDescent="0.3">
      <c r="B59" s="97">
        <v>46</v>
      </c>
      <c r="C59" s="98">
        <f t="shared" si="1"/>
        <v>19176.18</v>
      </c>
      <c r="D59" s="99">
        <f t="shared" si="4"/>
        <v>9158.8301170625364</v>
      </c>
      <c r="E59" s="99">
        <f t="shared" si="2"/>
        <v>10017.349882937464</v>
      </c>
      <c r="F59" s="99">
        <f t="shared" si="3"/>
        <v>1043255.2812001233</v>
      </c>
    </row>
    <row r="60" spans="2:6" x14ac:dyDescent="0.3">
      <c r="B60" s="97">
        <v>47</v>
      </c>
      <c r="C60" s="98">
        <f t="shared" si="1"/>
        <v>19176.18</v>
      </c>
      <c r="D60" s="99">
        <f t="shared" si="4"/>
        <v>9071.7233195502358</v>
      </c>
      <c r="E60" s="99">
        <f t="shared" si="2"/>
        <v>10104.456680449764</v>
      </c>
      <c r="F60" s="99">
        <f t="shared" si="3"/>
        <v>1033150.8245196735</v>
      </c>
    </row>
    <row r="61" spans="2:6" x14ac:dyDescent="0.3">
      <c r="B61" s="97">
        <v>48</v>
      </c>
      <c r="C61" s="98">
        <f t="shared" si="1"/>
        <v>19176.18</v>
      </c>
      <c r="D61" s="99">
        <f t="shared" si="4"/>
        <v>8983.8590767793066</v>
      </c>
      <c r="E61" s="99">
        <f t="shared" si="2"/>
        <v>10192.320923220694</v>
      </c>
      <c r="F61" s="99">
        <f t="shared" si="3"/>
        <v>1022958.5035964528</v>
      </c>
    </row>
    <row r="62" spans="2:6" x14ac:dyDescent="0.3">
      <c r="B62" s="97">
        <v>49</v>
      </c>
      <c r="C62" s="98">
        <f t="shared" si="1"/>
        <v>19176.18</v>
      </c>
      <c r="D62" s="99">
        <f t="shared" si="4"/>
        <v>8895.2308023140613</v>
      </c>
      <c r="E62" s="99">
        <f t="shared" si="2"/>
        <v>10280.949197685939</v>
      </c>
      <c r="F62" s="99">
        <f t="shared" si="3"/>
        <v>1012677.5543987668</v>
      </c>
    </row>
    <row r="63" spans="2:6" x14ac:dyDescent="0.3">
      <c r="B63" s="97">
        <v>50</v>
      </c>
      <c r="C63" s="98">
        <f t="shared" si="1"/>
        <v>19176.18</v>
      </c>
      <c r="D63" s="99">
        <f t="shared" si="4"/>
        <v>8805.8318524458482</v>
      </c>
      <c r="E63" s="99">
        <f t="shared" si="2"/>
        <v>10370.348147554152</v>
      </c>
      <c r="F63" s="99">
        <f t="shared" si="3"/>
        <v>1002307.2062512126</v>
      </c>
    </row>
    <row r="64" spans="2:6" x14ac:dyDescent="0.3">
      <c r="B64" s="97">
        <v>51</v>
      </c>
      <c r="C64" s="98">
        <f t="shared" si="1"/>
        <v>19176.18</v>
      </c>
      <c r="D64" s="99">
        <f t="shared" si="4"/>
        <v>8715.6555256950269</v>
      </c>
      <c r="E64" s="99">
        <f t="shared" si="2"/>
        <v>10460.524474304973</v>
      </c>
      <c r="F64" s="99">
        <f t="shared" si="3"/>
        <v>991846.68177690764</v>
      </c>
    </row>
    <row r="65" spans="2:6" x14ac:dyDescent="0.3">
      <c r="B65" s="97">
        <v>52</v>
      </c>
      <c r="C65" s="98">
        <f t="shared" si="1"/>
        <v>19176.18</v>
      </c>
      <c r="D65" s="99">
        <f t="shared" si="4"/>
        <v>8624.6950623086213</v>
      </c>
      <c r="E65" s="99">
        <f t="shared" si="2"/>
        <v>10551.484937691379</v>
      </c>
      <c r="F65" s="99">
        <f t="shared" si="3"/>
        <v>981295.19683921628</v>
      </c>
    </row>
    <row r="66" spans="2:6" x14ac:dyDescent="0.3">
      <c r="B66" s="97">
        <v>53</v>
      </c>
      <c r="C66" s="98">
        <f t="shared" si="1"/>
        <v>19176.18</v>
      </c>
      <c r="D66" s="99">
        <f t="shared" si="4"/>
        <v>8532.9436437535915</v>
      </c>
      <c r="E66" s="99">
        <f t="shared" si="2"/>
        <v>10643.236356246409</v>
      </c>
      <c r="F66" s="99">
        <f t="shared" si="3"/>
        <v>970651.96048296988</v>
      </c>
    </row>
    <row r="67" spans="2:6" x14ac:dyDescent="0.3">
      <c r="B67" s="97">
        <v>54</v>
      </c>
      <c r="C67" s="98">
        <f t="shared" si="1"/>
        <v>19176.18</v>
      </c>
      <c r="D67" s="99">
        <f t="shared" si="4"/>
        <v>8440.3943922057115</v>
      </c>
      <c r="E67" s="99">
        <f t="shared" si="2"/>
        <v>10735.785607794289</v>
      </c>
      <c r="F67" s="99">
        <f t="shared" si="3"/>
        <v>959916.17487517558</v>
      </c>
    </row>
    <row r="68" spans="2:6" x14ac:dyDescent="0.3">
      <c r="B68" s="97">
        <v>55</v>
      </c>
      <c r="C68" s="98">
        <f t="shared" si="1"/>
        <v>19176.18</v>
      </c>
      <c r="D68" s="99">
        <f t="shared" si="4"/>
        <v>8347.0403700339921</v>
      </c>
      <c r="E68" s="99">
        <f t="shared" si="2"/>
        <v>10829.139629966008</v>
      </c>
      <c r="F68" s="99">
        <f t="shared" si="3"/>
        <v>949087.03524520958</v>
      </c>
    </row>
    <row r="69" spans="2:6" x14ac:dyDescent="0.3">
      <c r="B69" s="97">
        <v>56</v>
      </c>
      <c r="C69" s="98">
        <f t="shared" si="1"/>
        <v>19176.18</v>
      </c>
      <c r="D69" s="99">
        <f t="shared" si="4"/>
        <v>8252.8745792806312</v>
      </c>
      <c r="E69" s="99">
        <f t="shared" si="2"/>
        <v>10923.305420719369</v>
      </c>
      <c r="F69" s="99">
        <f t="shared" si="3"/>
        <v>938163.72982449026</v>
      </c>
    </row>
    <row r="70" spans="2:6" x14ac:dyDescent="0.3">
      <c r="B70" s="97">
        <v>57</v>
      </c>
      <c r="C70" s="98">
        <f t="shared" si="1"/>
        <v>19176.18</v>
      </c>
      <c r="D70" s="99">
        <f t="shared" si="4"/>
        <v>8157.8899611364368</v>
      </c>
      <c r="E70" s="99">
        <f t="shared" si="2"/>
        <v>11018.290038863564</v>
      </c>
      <c r="F70" s="99">
        <f t="shared" si="3"/>
        <v>927145.43978562672</v>
      </c>
    </row>
    <row r="71" spans="2:6" x14ac:dyDescent="0.3">
      <c r="B71" s="97">
        <v>58</v>
      </c>
      <c r="C71" s="98">
        <f t="shared" si="1"/>
        <v>19176.18</v>
      </c>
      <c r="D71" s="99">
        <f t="shared" si="4"/>
        <v>8062.0793954116771</v>
      </c>
      <c r="E71" s="99">
        <f t="shared" si="2"/>
        <v>11114.100604588322</v>
      </c>
      <c r="F71" s="99">
        <f t="shared" si="3"/>
        <v>916031.33918103843</v>
      </c>
    </row>
    <row r="72" spans="2:6" x14ac:dyDescent="0.3">
      <c r="B72" s="97">
        <v>59</v>
      </c>
      <c r="C72" s="98">
        <f t="shared" si="1"/>
        <v>19176.18</v>
      </c>
      <c r="D72" s="99">
        <f t="shared" si="4"/>
        <v>7965.4357000023556</v>
      </c>
      <c r="E72" s="99">
        <f t="shared" si="2"/>
        <v>11210.744299997645</v>
      </c>
      <c r="F72" s="99">
        <f t="shared" si="3"/>
        <v>904820.59488104074</v>
      </c>
    </row>
    <row r="73" spans="2:6" x14ac:dyDescent="0.3">
      <c r="B73" s="97">
        <v>60</v>
      </c>
      <c r="C73" s="98">
        <f t="shared" si="1"/>
        <v>19176.18</v>
      </c>
      <c r="D73" s="99">
        <f t="shared" si="4"/>
        <v>7867.9516303518185</v>
      </c>
      <c r="E73" s="99">
        <f t="shared" si="2"/>
        <v>11308.228369648183</v>
      </c>
      <c r="F73" s="99">
        <f t="shared" si="3"/>
        <v>893512.36651139252</v>
      </c>
    </row>
    <row r="74" spans="2:6" x14ac:dyDescent="0.3">
      <c r="B74" s="97">
        <v>61</v>
      </c>
      <c r="C74" s="98">
        <f t="shared" si="1"/>
        <v>19176.18</v>
      </c>
      <c r="D74" s="99">
        <f t="shared" si="4"/>
        <v>7769.6198789076971</v>
      </c>
      <c r="E74" s="99">
        <f t="shared" si="2"/>
        <v>11406.560121092303</v>
      </c>
      <c r="F74" s="99">
        <f t="shared" si="3"/>
        <v>882105.80639030028</v>
      </c>
    </row>
    <row r="75" spans="2:6" x14ac:dyDescent="0.3">
      <c r="B75" s="97">
        <v>62</v>
      </c>
      <c r="C75" s="98">
        <f t="shared" si="1"/>
        <v>19176.18</v>
      </c>
      <c r="D75" s="99">
        <f t="shared" si="4"/>
        <v>7670.4330745741227</v>
      </c>
      <c r="E75" s="99">
        <f t="shared" si="2"/>
        <v>11505.746925425878</v>
      </c>
      <c r="F75" s="99">
        <f t="shared" si="3"/>
        <v>870600.05946487444</v>
      </c>
    </row>
    <row r="76" spans="2:6" x14ac:dyDescent="0.3">
      <c r="B76" s="97">
        <v>63</v>
      </c>
      <c r="C76" s="98">
        <f t="shared" si="1"/>
        <v>19176.18</v>
      </c>
      <c r="D76" s="99">
        <f t="shared" si="4"/>
        <v>7570.383782159176</v>
      </c>
      <c r="E76" s="99">
        <f t="shared" si="2"/>
        <v>11605.796217840823</v>
      </c>
      <c r="F76" s="99">
        <f t="shared" si="3"/>
        <v>858994.26324703358</v>
      </c>
    </row>
    <row r="77" spans="2:6" x14ac:dyDescent="0.3">
      <c r="B77" s="97">
        <v>64</v>
      </c>
      <c r="C77" s="98">
        <f t="shared" si="1"/>
        <v>19176.18</v>
      </c>
      <c r="D77" s="99">
        <f t="shared" si="4"/>
        <v>7469.4645018175324</v>
      </c>
      <c r="E77" s="99">
        <f t="shared" si="2"/>
        <v>11706.715498182468</v>
      </c>
      <c r="F77" s="99">
        <f t="shared" si="3"/>
        <v>847287.54774885112</v>
      </c>
    </row>
    <row r="78" spans="2:6" x14ac:dyDescent="0.3">
      <c r="B78" s="97">
        <v>65</v>
      </c>
      <c r="C78" s="98">
        <f t="shared" si="1"/>
        <v>19176.18</v>
      </c>
      <c r="D78" s="99">
        <f t="shared" si="4"/>
        <v>7367.6676684882705</v>
      </c>
      <c r="E78" s="99">
        <f t="shared" si="2"/>
        <v>11808.512331511731</v>
      </c>
      <c r="F78" s="99">
        <f t="shared" si="3"/>
        <v>835479.03541733942</v>
      </c>
    </row>
    <row r="79" spans="2:6" x14ac:dyDescent="0.3">
      <c r="B79" s="97">
        <v>66</v>
      </c>
      <c r="C79" s="98">
        <f t="shared" ref="C79:C133" si="5">IF(B79&gt;$C$10,,C78)</f>
        <v>19176.18</v>
      </c>
      <c r="D79" s="99">
        <f t="shared" si="4"/>
        <v>7264.9856513277718</v>
      </c>
      <c r="E79" s="99">
        <f t="shared" ref="E79:E133" si="6">IF(B79&gt;$C$10,,C79-D79)</f>
        <v>11911.194348672228</v>
      </c>
      <c r="F79" s="99">
        <f t="shared" ref="F79:F133" si="7">IF(B79&gt;$C$10,,F78-E79)</f>
        <v>823567.84106866724</v>
      </c>
    </row>
    <row r="80" spans="2:6" x14ac:dyDescent="0.3">
      <c r="B80" s="97">
        <v>67</v>
      </c>
      <c r="C80" s="98">
        <f t="shared" si="5"/>
        <v>19176.18</v>
      </c>
      <c r="D80" s="99">
        <f t="shared" ref="D80:D133" si="8">IF(B80&gt;$C$10,,F79*$C$6)</f>
        <v>7161.4107531377131</v>
      </c>
      <c r="E80" s="99">
        <f t="shared" si="6"/>
        <v>12014.769246862288</v>
      </c>
      <c r="F80" s="99">
        <f t="shared" si="7"/>
        <v>811553.07182180497</v>
      </c>
    </row>
    <row r="81" spans="2:6" x14ac:dyDescent="0.3">
      <c r="B81" s="97">
        <v>68</v>
      </c>
      <c r="C81" s="98">
        <f t="shared" si="5"/>
        <v>19176.18</v>
      </c>
      <c r="D81" s="99">
        <f t="shared" si="8"/>
        <v>7056.9352097880619</v>
      </c>
      <c r="E81" s="99">
        <f t="shared" si="6"/>
        <v>12119.244790211938</v>
      </c>
      <c r="F81" s="99">
        <f t="shared" si="7"/>
        <v>799433.82703159307</v>
      </c>
    </row>
    <row r="82" spans="2:6" x14ac:dyDescent="0.3">
      <c r="B82" s="97">
        <v>69</v>
      </c>
      <c r="C82" s="98">
        <f t="shared" si="5"/>
        <v>19176.18</v>
      </c>
      <c r="D82" s="99">
        <f t="shared" si="8"/>
        <v>6951.5511896350763</v>
      </c>
      <c r="E82" s="99">
        <f t="shared" si="6"/>
        <v>12224.628810364924</v>
      </c>
      <c r="F82" s="99">
        <f t="shared" si="7"/>
        <v>787209.1982212282</v>
      </c>
    </row>
    <row r="83" spans="2:6" x14ac:dyDescent="0.3">
      <c r="B83" s="97">
        <v>70</v>
      </c>
      <c r="C83" s="98">
        <f t="shared" si="5"/>
        <v>19176.18</v>
      </c>
      <c r="D83" s="99">
        <f t="shared" si="8"/>
        <v>6845.2507929342237</v>
      </c>
      <c r="E83" s="99">
        <f t="shared" si="6"/>
        <v>12330.929207065776</v>
      </c>
      <c r="F83" s="99">
        <f t="shared" si="7"/>
        <v>774878.26901416248</v>
      </c>
    </row>
    <row r="84" spans="2:6" x14ac:dyDescent="0.3">
      <c r="B84" s="97">
        <v>71</v>
      </c>
      <c r="C84" s="98">
        <f t="shared" si="5"/>
        <v>19176.18</v>
      </c>
      <c r="D84" s="99">
        <f t="shared" si="8"/>
        <v>6738.0260512480099</v>
      </c>
      <c r="E84" s="99">
        <f t="shared" si="6"/>
        <v>12438.153948751991</v>
      </c>
      <c r="F84" s="99">
        <f t="shared" si="7"/>
        <v>762440.1150654105</v>
      </c>
    </row>
    <row r="85" spans="2:6" x14ac:dyDescent="0.3">
      <c r="B85" s="97">
        <v>72</v>
      </c>
      <c r="C85" s="98">
        <f t="shared" si="5"/>
        <v>19176.18</v>
      </c>
      <c r="D85" s="99">
        <f t="shared" si="8"/>
        <v>6629.8689268486514</v>
      </c>
      <c r="E85" s="99">
        <f t="shared" si="6"/>
        <v>12546.311073151348</v>
      </c>
      <c r="F85" s="99">
        <f t="shared" si="7"/>
        <v>749893.8039922592</v>
      </c>
    </row>
    <row r="86" spans="2:6" x14ac:dyDescent="0.3">
      <c r="B86" s="97">
        <v>73</v>
      </c>
      <c r="C86" s="98">
        <f t="shared" si="5"/>
        <v>19176.18</v>
      </c>
      <c r="D86" s="99">
        <f t="shared" si="8"/>
        <v>6520.7713121155566</v>
      </c>
      <c r="E86" s="99">
        <f t="shared" si="6"/>
        <v>12655.408687884443</v>
      </c>
      <c r="F86" s="99">
        <f t="shared" si="7"/>
        <v>737238.39530437475</v>
      </c>
    </row>
    <row r="87" spans="2:6" x14ac:dyDescent="0.3">
      <c r="B87" s="97">
        <v>74</v>
      </c>
      <c r="C87" s="98">
        <f t="shared" si="5"/>
        <v>19176.18</v>
      </c>
      <c r="D87" s="99">
        <f t="shared" si="8"/>
        <v>6410.7250289275617</v>
      </c>
      <c r="E87" s="99">
        <f t="shared" si="6"/>
        <v>12765.454971072439</v>
      </c>
      <c r="F87" s="99">
        <f t="shared" si="7"/>
        <v>724472.94033330237</v>
      </c>
    </row>
    <row r="88" spans="2:6" x14ac:dyDescent="0.3">
      <c r="B88" s="97">
        <v>75</v>
      </c>
      <c r="C88" s="98">
        <f t="shared" si="5"/>
        <v>19176.18</v>
      </c>
      <c r="D88" s="99">
        <f t="shared" si="8"/>
        <v>6299.7218280498928</v>
      </c>
      <c r="E88" s="99">
        <f t="shared" si="6"/>
        <v>12876.458171950107</v>
      </c>
      <c r="F88" s="99">
        <f t="shared" si="7"/>
        <v>711596.48216135229</v>
      </c>
    </row>
    <row r="89" spans="2:6" x14ac:dyDescent="0.3">
      <c r="B89" s="97">
        <v>76</v>
      </c>
      <c r="C89" s="98">
        <f t="shared" si="5"/>
        <v>19176.18</v>
      </c>
      <c r="D89" s="99">
        <f t="shared" si="8"/>
        <v>6187.7533885157873</v>
      </c>
      <c r="E89" s="99">
        <f t="shared" si="6"/>
        <v>12988.426611484214</v>
      </c>
      <c r="F89" s="99">
        <f t="shared" si="7"/>
        <v>698608.05554986803</v>
      </c>
    </row>
    <row r="90" spans="2:6" x14ac:dyDescent="0.3">
      <c r="B90" s="97">
        <v>77</v>
      </c>
      <c r="C90" s="98">
        <f t="shared" si="5"/>
        <v>19176.18</v>
      </c>
      <c r="D90" s="99">
        <f t="shared" si="8"/>
        <v>6074.81131700274</v>
      </c>
      <c r="E90" s="99">
        <f t="shared" si="6"/>
        <v>13101.368682997261</v>
      </c>
      <c r="F90" s="99">
        <f t="shared" si="7"/>
        <v>685506.68686687073</v>
      </c>
    </row>
    <row r="91" spans="2:6" x14ac:dyDescent="0.3">
      <c r="B91" s="97">
        <v>78</v>
      </c>
      <c r="C91" s="98">
        <f t="shared" si="5"/>
        <v>19176.18</v>
      </c>
      <c r="D91" s="99">
        <f t="shared" si="8"/>
        <v>5960.8871472033325</v>
      </c>
      <c r="E91" s="99">
        <f t="shared" si="6"/>
        <v>13215.292852796669</v>
      </c>
      <c r="F91" s="99">
        <f t="shared" si="7"/>
        <v>672291.39401407412</v>
      </c>
    </row>
    <row r="92" spans="2:6" x14ac:dyDescent="0.3">
      <c r="B92" s="97">
        <v>79</v>
      </c>
      <c r="C92" s="98">
        <f t="shared" si="5"/>
        <v>19176.18</v>
      </c>
      <c r="D92" s="99">
        <f t="shared" si="8"/>
        <v>5845.9723391905809</v>
      </c>
      <c r="E92" s="99">
        <f t="shared" si="6"/>
        <v>13330.207660809419</v>
      </c>
      <c r="F92" s="99">
        <f t="shared" si="7"/>
        <v>658961.18635326473</v>
      </c>
    </row>
    <row r="93" spans="2:6" x14ac:dyDescent="0.3">
      <c r="B93" s="97">
        <v>80</v>
      </c>
      <c r="C93" s="98">
        <f t="shared" si="5"/>
        <v>19176.18</v>
      </c>
      <c r="D93" s="99">
        <f t="shared" si="8"/>
        <v>5730.0582787777739</v>
      </c>
      <c r="E93" s="99">
        <f t="shared" si="6"/>
        <v>13446.121721222225</v>
      </c>
      <c r="F93" s="99">
        <f t="shared" si="7"/>
        <v>645515.06463204254</v>
      </c>
    </row>
    <row r="94" spans="2:6" x14ac:dyDescent="0.3">
      <c r="B94" s="97">
        <v>81</v>
      </c>
      <c r="C94" s="98">
        <f t="shared" si="5"/>
        <v>19176.18</v>
      </c>
      <c r="D94" s="99">
        <f t="shared" si="8"/>
        <v>5613.1362768727349</v>
      </c>
      <c r="E94" s="99">
        <f t="shared" si="6"/>
        <v>13563.043723127266</v>
      </c>
      <c r="F94" s="99">
        <f t="shared" si="7"/>
        <v>631952.02090891532</v>
      </c>
    </row>
    <row r="95" spans="2:6" x14ac:dyDescent="0.3">
      <c r="B95" s="97">
        <v>82</v>
      </c>
      <c r="C95" s="98">
        <f t="shared" si="5"/>
        <v>19176.18</v>
      </c>
      <c r="D95" s="99">
        <f t="shared" si="8"/>
        <v>5495.197568826482</v>
      </c>
      <c r="E95" s="99">
        <f t="shared" si="6"/>
        <v>13680.982431173517</v>
      </c>
      <c r="F95" s="99">
        <f t="shared" si="7"/>
        <v>618271.03847774176</v>
      </c>
    </row>
    <row r="96" spans="2:6" x14ac:dyDescent="0.3">
      <c r="B96" s="97">
        <v>83</v>
      </c>
      <c r="C96" s="98">
        <f t="shared" si="5"/>
        <v>19176.18</v>
      </c>
      <c r="D96" s="99">
        <f t="shared" si="8"/>
        <v>5376.2333137762107</v>
      </c>
      <c r="E96" s="99">
        <f t="shared" si="6"/>
        <v>13799.94668622379</v>
      </c>
      <c r="F96" s="99">
        <f t="shared" si="7"/>
        <v>604471.09179151803</v>
      </c>
    </row>
    <row r="97" spans="2:6" x14ac:dyDescent="0.3">
      <c r="B97" s="97">
        <v>84</v>
      </c>
      <c r="C97" s="98">
        <f t="shared" si="5"/>
        <v>19176.18</v>
      </c>
      <c r="D97" s="99">
        <f t="shared" si="8"/>
        <v>5256.2345939825736</v>
      </c>
      <c r="E97" s="99">
        <f t="shared" si="6"/>
        <v>13919.945406017427</v>
      </c>
      <c r="F97" s="99">
        <f t="shared" si="7"/>
        <v>590551.14638550056</v>
      </c>
    </row>
    <row r="98" spans="2:6" x14ac:dyDescent="0.3">
      <c r="B98" s="97">
        <v>85</v>
      </c>
      <c r="C98" s="98">
        <f t="shared" si="5"/>
        <v>19176.18</v>
      </c>
      <c r="D98" s="99">
        <f t="shared" si="8"/>
        <v>5135.1924141611889</v>
      </c>
      <c r="E98" s="99">
        <f t="shared" si="6"/>
        <v>14040.987585838811</v>
      </c>
      <c r="F98" s="99">
        <f t="shared" si="7"/>
        <v>576510.15879966179</v>
      </c>
    </row>
    <row r="99" spans="2:6" x14ac:dyDescent="0.3">
      <c r="B99" s="97">
        <v>86</v>
      </c>
      <c r="C99" s="98">
        <f t="shared" si="5"/>
        <v>19176.18</v>
      </c>
      <c r="D99" s="99">
        <f t="shared" si="8"/>
        <v>5013.0977008083455</v>
      </c>
      <c r="E99" s="99">
        <f t="shared" si="6"/>
        <v>14163.082299191654</v>
      </c>
      <c r="F99" s="99">
        <f t="shared" si="7"/>
        <v>562347.07650047017</v>
      </c>
    </row>
    <row r="100" spans="2:6" x14ac:dyDescent="0.3">
      <c r="B100" s="97">
        <v>87</v>
      </c>
      <c r="C100" s="98">
        <f t="shared" si="5"/>
        <v>19176.18</v>
      </c>
      <c r="D100" s="99">
        <f t="shared" si="8"/>
        <v>4889.9413015208356</v>
      </c>
      <c r="E100" s="99">
        <f t="shared" si="6"/>
        <v>14286.238698479165</v>
      </c>
      <c r="F100" s="99">
        <f t="shared" si="7"/>
        <v>548060.83780199103</v>
      </c>
    </row>
    <row r="101" spans="2:6" x14ac:dyDescent="0.3">
      <c r="B101" s="97">
        <v>88</v>
      </c>
      <c r="C101" s="98">
        <f t="shared" si="5"/>
        <v>19176.18</v>
      </c>
      <c r="D101" s="99">
        <f t="shared" si="8"/>
        <v>4765.7139843098785</v>
      </c>
      <c r="E101" s="99">
        <f t="shared" si="6"/>
        <v>14410.466015690123</v>
      </c>
      <c r="F101" s="99">
        <f t="shared" si="7"/>
        <v>533650.37178630091</v>
      </c>
    </row>
    <row r="102" spans="2:6" x14ac:dyDescent="0.3">
      <c r="B102" s="97">
        <v>89</v>
      </c>
      <c r="C102" s="98">
        <f t="shared" si="5"/>
        <v>19176.18</v>
      </c>
      <c r="D102" s="99">
        <f t="shared" si="8"/>
        <v>4640.4064369090756</v>
      </c>
      <c r="E102" s="99">
        <f t="shared" si="6"/>
        <v>14535.773563090925</v>
      </c>
      <c r="F102" s="99">
        <f t="shared" si="7"/>
        <v>519114.59822320996</v>
      </c>
    </row>
    <row r="103" spans="2:6" x14ac:dyDescent="0.3">
      <c r="B103" s="97">
        <v>90</v>
      </c>
      <c r="C103" s="98">
        <f t="shared" si="5"/>
        <v>19176.18</v>
      </c>
      <c r="D103" s="99">
        <f t="shared" si="8"/>
        <v>4514.0092660763512</v>
      </c>
      <c r="E103" s="99">
        <f t="shared" si="6"/>
        <v>14662.170733923649</v>
      </c>
      <c r="F103" s="99">
        <f t="shared" si="7"/>
        <v>504452.42748928629</v>
      </c>
    </row>
    <row r="104" spans="2:6" x14ac:dyDescent="0.3">
      <c r="B104" s="97">
        <v>91</v>
      </c>
      <c r="C104" s="98">
        <f t="shared" si="5"/>
        <v>19176.18</v>
      </c>
      <c r="D104" s="99">
        <f t="shared" si="8"/>
        <v>4386.5129968898182</v>
      </c>
      <c r="E104" s="99">
        <f t="shared" si="6"/>
        <v>14789.667003110182</v>
      </c>
      <c r="F104" s="99">
        <f t="shared" si="7"/>
        <v>489662.76048617612</v>
      </c>
    </row>
    <row r="105" spans="2:6" x14ac:dyDescent="0.3">
      <c r="B105" s="97">
        <v>92</v>
      </c>
      <c r="C105" s="98">
        <f t="shared" si="5"/>
        <v>19176.18</v>
      </c>
      <c r="D105" s="99">
        <f t="shared" si="8"/>
        <v>4257.9080720375277</v>
      </c>
      <c r="E105" s="99">
        <f t="shared" si="6"/>
        <v>14918.271927962473</v>
      </c>
      <c r="F105" s="99">
        <f t="shared" si="7"/>
        <v>474744.48855821363</v>
      </c>
    </row>
    <row r="106" spans="2:6" x14ac:dyDescent="0.3">
      <c r="B106" s="97">
        <v>93</v>
      </c>
      <c r="C106" s="98">
        <f t="shared" si="5"/>
        <v>19176.18</v>
      </c>
      <c r="D106" s="99">
        <f t="shared" si="8"/>
        <v>4128.184851101033</v>
      </c>
      <c r="E106" s="99">
        <f t="shared" si="6"/>
        <v>15047.995148898968</v>
      </c>
      <c r="F106" s="99">
        <f t="shared" si="7"/>
        <v>459696.49340931466</v>
      </c>
    </row>
    <row r="107" spans="2:6" x14ac:dyDescent="0.3">
      <c r="B107" s="97">
        <v>94</v>
      </c>
      <c r="C107" s="98">
        <f t="shared" si="5"/>
        <v>19176.18</v>
      </c>
      <c r="D107" s="99">
        <f t="shared" si="8"/>
        <v>3997.3336098327327</v>
      </c>
      <c r="E107" s="99">
        <f t="shared" si="6"/>
        <v>15178.846390167268</v>
      </c>
      <c r="F107" s="99">
        <f t="shared" si="7"/>
        <v>444517.64701914741</v>
      </c>
    </row>
    <row r="108" spans="2:6" x14ac:dyDescent="0.3">
      <c r="B108" s="97">
        <v>95</v>
      </c>
      <c r="C108" s="98">
        <f t="shared" si="5"/>
        <v>19176.18</v>
      </c>
      <c r="D108" s="99">
        <f t="shared" si="8"/>
        <v>3865.3445394269274</v>
      </c>
      <c r="E108" s="99">
        <f t="shared" si="6"/>
        <v>15310.835460573073</v>
      </c>
      <c r="F108" s="99">
        <f t="shared" si="7"/>
        <v>429206.81155857432</v>
      </c>
    </row>
    <row r="109" spans="2:6" x14ac:dyDescent="0.3">
      <c r="B109" s="97">
        <v>96</v>
      </c>
      <c r="C109" s="98">
        <f t="shared" si="5"/>
        <v>19176.18</v>
      </c>
      <c r="D109" s="99">
        <f t="shared" si="8"/>
        <v>3732.2077457845344</v>
      </c>
      <c r="E109" s="99">
        <f t="shared" si="6"/>
        <v>15443.972254215467</v>
      </c>
      <c r="F109" s="99">
        <f t="shared" si="7"/>
        <v>413762.83930435887</v>
      </c>
    </row>
    <row r="110" spans="2:6" x14ac:dyDescent="0.3">
      <c r="B110" s="97">
        <v>97</v>
      </c>
      <c r="C110" s="98">
        <f t="shared" si="5"/>
        <v>19176.18</v>
      </c>
      <c r="D110" s="99">
        <f t="shared" si="8"/>
        <v>3597.9132487714128</v>
      </c>
      <c r="E110" s="99">
        <f t="shared" si="6"/>
        <v>15578.266751228588</v>
      </c>
      <c r="F110" s="99">
        <f t="shared" si="7"/>
        <v>398184.57255313027</v>
      </c>
    </row>
    <row r="111" spans="2:6" x14ac:dyDescent="0.3">
      <c r="B111" s="97">
        <v>98</v>
      </c>
      <c r="C111" s="98">
        <f t="shared" si="5"/>
        <v>19176.18</v>
      </c>
      <c r="D111" s="99">
        <f t="shared" si="8"/>
        <v>3462.4509814702369</v>
      </c>
      <c r="E111" s="99">
        <f t="shared" si="6"/>
        <v>15713.729018529764</v>
      </c>
      <c r="F111" s="99">
        <f t="shared" si="7"/>
        <v>382470.84353460051</v>
      </c>
    </row>
    <row r="112" spans="2:6" x14ac:dyDescent="0.3">
      <c r="B112" s="97">
        <v>99</v>
      </c>
      <c r="C112" s="98">
        <f t="shared" si="5"/>
        <v>19176.18</v>
      </c>
      <c r="D112" s="99">
        <f t="shared" si="8"/>
        <v>3325.8107894258656</v>
      </c>
      <c r="E112" s="99">
        <f t="shared" si="6"/>
        <v>15850.369210574136</v>
      </c>
      <c r="F112" s="99">
        <f t="shared" si="7"/>
        <v>366620.47432402638</v>
      </c>
    </row>
    <row r="113" spans="2:6" x14ac:dyDescent="0.3">
      <c r="B113" s="97">
        <v>100</v>
      </c>
      <c r="C113" s="98">
        <f t="shared" si="5"/>
        <v>19176.18</v>
      </c>
      <c r="D113" s="99">
        <f t="shared" si="8"/>
        <v>3187.9824298841477</v>
      </c>
      <c r="E113" s="99">
        <f t="shared" si="6"/>
        <v>15988.197570115852</v>
      </c>
      <c r="F113" s="99">
        <f t="shared" si="7"/>
        <v>350632.27675391053</v>
      </c>
    </row>
    <row r="114" spans="2:6" x14ac:dyDescent="0.3">
      <c r="B114" s="97">
        <v>101</v>
      </c>
      <c r="C114" s="98">
        <f t="shared" si="5"/>
        <v>19176.18</v>
      </c>
      <c r="D114" s="99">
        <f t="shared" si="8"/>
        <v>3048.955571024112</v>
      </c>
      <c r="E114" s="99">
        <f t="shared" si="6"/>
        <v>16127.224428975889</v>
      </c>
      <c r="F114" s="99">
        <f t="shared" si="7"/>
        <v>334505.05232493463</v>
      </c>
    </row>
    <row r="115" spans="2:6" x14ac:dyDescent="0.3">
      <c r="B115" s="97">
        <v>102</v>
      </c>
      <c r="C115" s="98">
        <f t="shared" si="5"/>
        <v>19176.18</v>
      </c>
      <c r="D115" s="99">
        <f t="shared" si="8"/>
        <v>2908.7197911834764</v>
      </c>
      <c r="E115" s="99">
        <f t="shared" si="6"/>
        <v>16267.460208816523</v>
      </c>
      <c r="F115" s="99">
        <f t="shared" si="7"/>
        <v>318237.59211611812</v>
      </c>
    </row>
    <row r="116" spans="2:6" x14ac:dyDescent="0.3">
      <c r="B116" s="97">
        <v>103</v>
      </c>
      <c r="C116" s="98">
        <f t="shared" si="5"/>
        <v>19176.18</v>
      </c>
      <c r="D116" s="99">
        <f t="shared" si="8"/>
        <v>2767.2645780774255</v>
      </c>
      <c r="E116" s="99">
        <f t="shared" si="6"/>
        <v>16408.915421922575</v>
      </c>
      <c r="F116" s="99">
        <f t="shared" si="7"/>
        <v>301828.67669419554</v>
      </c>
    </row>
    <row r="117" spans="2:6" x14ac:dyDescent="0.3">
      <c r="B117" s="97">
        <v>104</v>
      </c>
      <c r="C117" s="98">
        <f t="shared" si="5"/>
        <v>19176.18</v>
      </c>
      <c r="D117" s="99">
        <f t="shared" si="8"/>
        <v>2624.5793280105936</v>
      </c>
      <c r="E117" s="99">
        <f t="shared" si="6"/>
        <v>16551.600671989407</v>
      </c>
      <c r="F117" s="99">
        <f t="shared" si="7"/>
        <v>285277.07602220611</v>
      </c>
    </row>
    <row r="118" spans="2:6" x14ac:dyDescent="0.3">
      <c r="B118" s="97">
        <v>105</v>
      </c>
      <c r="C118" s="98">
        <f t="shared" si="5"/>
        <v>19176.18</v>
      </c>
      <c r="D118" s="99">
        <f t="shared" si="8"/>
        <v>2480.6533450821958</v>
      </c>
      <c r="E118" s="99">
        <f t="shared" si="6"/>
        <v>16695.526654917805</v>
      </c>
      <c r="F118" s="99">
        <f t="shared" si="7"/>
        <v>268581.5493672883</v>
      </c>
    </row>
    <row r="119" spans="2:6" x14ac:dyDescent="0.3">
      <c r="B119" s="97">
        <v>106</v>
      </c>
      <c r="C119" s="98">
        <f t="shared" si="5"/>
        <v>19176.18</v>
      </c>
      <c r="D119" s="99">
        <f t="shared" si="8"/>
        <v>2335.4758403842475</v>
      </c>
      <c r="E119" s="99">
        <f t="shared" si="6"/>
        <v>16840.704159615754</v>
      </c>
      <c r="F119" s="99">
        <f t="shared" si="7"/>
        <v>251740.84520767254</v>
      </c>
    </row>
    <row r="120" spans="2:6" x14ac:dyDescent="0.3">
      <c r="B120" s="97">
        <v>107</v>
      </c>
      <c r="C120" s="98">
        <f t="shared" si="5"/>
        <v>19176.18</v>
      </c>
      <c r="D120" s="99">
        <f t="shared" si="8"/>
        <v>2189.0359311928105</v>
      </c>
      <c r="E120" s="99">
        <f t="shared" si="6"/>
        <v>16987.144068807189</v>
      </c>
      <c r="F120" s="99">
        <f t="shared" si="7"/>
        <v>234753.70113886535</v>
      </c>
    </row>
    <row r="121" spans="2:6" x14ac:dyDescent="0.3">
      <c r="B121" s="97">
        <v>108</v>
      </c>
      <c r="C121" s="98">
        <f t="shared" si="5"/>
        <v>19176.18</v>
      </c>
      <c r="D121" s="99">
        <f t="shared" si="8"/>
        <v>2041.3226401522097</v>
      </c>
      <c r="E121" s="99">
        <f t="shared" si="6"/>
        <v>17134.857359847789</v>
      </c>
      <c r="F121" s="99">
        <f t="shared" si="7"/>
        <v>217618.84377901757</v>
      </c>
    </row>
    <row r="122" spans="2:6" x14ac:dyDescent="0.3">
      <c r="B122" s="97">
        <v>109</v>
      </c>
      <c r="C122" s="98">
        <f t="shared" si="5"/>
        <v>19176.18</v>
      </c>
      <c r="D122" s="99">
        <f t="shared" si="8"/>
        <v>1892.3248944521522</v>
      </c>
      <c r="E122" s="99">
        <f t="shared" si="6"/>
        <v>17283.855105547849</v>
      </c>
      <c r="F122" s="99">
        <f t="shared" si="7"/>
        <v>200334.98867346972</v>
      </c>
    </row>
    <row r="123" spans="2:6" x14ac:dyDescent="0.3">
      <c r="B123" s="97">
        <v>110</v>
      </c>
      <c r="C123" s="98">
        <f t="shared" si="5"/>
        <v>19176.18</v>
      </c>
      <c r="D123" s="99">
        <f t="shared" si="8"/>
        <v>1742.0315249976929</v>
      </c>
      <c r="E123" s="99">
        <f t="shared" si="6"/>
        <v>17434.148475002308</v>
      </c>
      <c r="F123" s="99">
        <f t="shared" si="7"/>
        <v>182900.84019846743</v>
      </c>
    </row>
    <row r="124" spans="2:6" x14ac:dyDescent="0.3">
      <c r="B124" s="97">
        <v>111</v>
      </c>
      <c r="C124" s="98">
        <f t="shared" si="5"/>
        <v>19176.18</v>
      </c>
      <c r="D124" s="99">
        <f t="shared" si="8"/>
        <v>1590.4312655719841</v>
      </c>
      <c r="E124" s="99">
        <f t="shared" si="6"/>
        <v>17585.748734428016</v>
      </c>
      <c r="F124" s="99">
        <f t="shared" si="7"/>
        <v>165315.0914640394</v>
      </c>
    </row>
    <row r="125" spans="2:6" x14ac:dyDescent="0.3">
      <c r="B125" s="97">
        <v>112</v>
      </c>
      <c r="C125" s="98">
        <f t="shared" si="5"/>
        <v>19176.18</v>
      </c>
      <c r="D125" s="99">
        <f t="shared" si="8"/>
        <v>1437.5127519917407</v>
      </c>
      <c r="E125" s="99">
        <f t="shared" si="6"/>
        <v>17738.66724800826</v>
      </c>
      <c r="F125" s="99">
        <f t="shared" si="7"/>
        <v>147576.42421603116</v>
      </c>
    </row>
    <row r="126" spans="2:6" x14ac:dyDescent="0.3">
      <c r="B126" s="97">
        <v>113</v>
      </c>
      <c r="C126" s="98">
        <f t="shared" si="5"/>
        <v>19176.18</v>
      </c>
      <c r="D126" s="99">
        <f t="shared" si="8"/>
        <v>1283.2645212553657</v>
      </c>
      <c r="E126" s="99">
        <f t="shared" si="6"/>
        <v>17892.915478744635</v>
      </c>
      <c r="F126" s="99">
        <f t="shared" si="7"/>
        <v>129683.50873728652</v>
      </c>
    </row>
    <row r="127" spans="2:6" x14ac:dyDescent="0.3">
      <c r="B127" s="97">
        <v>114</v>
      </c>
      <c r="C127" s="98">
        <f t="shared" si="5"/>
        <v>19176.18</v>
      </c>
      <c r="D127" s="99">
        <f t="shared" si="8"/>
        <v>1127.6750106836651</v>
      </c>
      <c r="E127" s="99">
        <f t="shared" si="6"/>
        <v>18048.504989316334</v>
      </c>
      <c r="F127" s="99">
        <f t="shared" si="7"/>
        <v>111635.00374797019</v>
      </c>
    </row>
    <row r="128" spans="2:6" x14ac:dyDescent="0.3">
      <c r="B128" s="97">
        <v>115</v>
      </c>
      <c r="C128" s="98">
        <f t="shared" si="5"/>
        <v>19176.18</v>
      </c>
      <c r="D128" s="99">
        <f t="shared" si="8"/>
        <v>970.73255705309293</v>
      </c>
      <c r="E128" s="99">
        <f t="shared" si="6"/>
        <v>18205.447442946908</v>
      </c>
      <c r="F128" s="99">
        <f t="shared" si="7"/>
        <v>93429.556305023274</v>
      </c>
    </row>
    <row r="129" spans="2:6" x14ac:dyDescent="0.3">
      <c r="B129" s="97">
        <v>116</v>
      </c>
      <c r="C129" s="98">
        <f t="shared" si="5"/>
        <v>19176.18</v>
      </c>
      <c r="D129" s="99">
        <f t="shared" si="8"/>
        <v>812.42539572145836</v>
      </c>
      <c r="E129" s="99">
        <f t="shared" si="6"/>
        <v>18363.754604278543</v>
      </c>
      <c r="F129" s="99">
        <f t="shared" si="7"/>
        <v>75065.801700744734</v>
      </c>
    </row>
    <row r="130" spans="2:6" x14ac:dyDescent="0.3">
      <c r="B130" s="97">
        <v>117</v>
      </c>
      <c r="C130" s="98">
        <f t="shared" si="5"/>
        <v>19176.18</v>
      </c>
      <c r="D130" s="99">
        <f t="shared" si="8"/>
        <v>652.74165974603011</v>
      </c>
      <c r="E130" s="99">
        <f t="shared" si="6"/>
        <v>18523.438340253972</v>
      </c>
      <c r="F130" s="99">
        <f t="shared" si="7"/>
        <v>56542.363360490766</v>
      </c>
    </row>
    <row r="131" spans="2:6" x14ac:dyDescent="0.3">
      <c r="B131" s="97">
        <v>118</v>
      </c>
      <c r="C131" s="98">
        <f t="shared" si="5"/>
        <v>19176.18</v>
      </c>
      <c r="D131" s="99">
        <f t="shared" si="8"/>
        <v>491.66937899397266</v>
      </c>
      <c r="E131" s="99">
        <f t="shared" si="6"/>
        <v>18684.510621006029</v>
      </c>
      <c r="F131" s="99">
        <f t="shared" si="7"/>
        <v>37857.852739484733</v>
      </c>
    </row>
    <row r="132" spans="2:6" x14ac:dyDescent="0.3">
      <c r="B132" s="97">
        <v>119</v>
      </c>
      <c r="C132" s="98">
        <f t="shared" si="5"/>
        <v>19176.18</v>
      </c>
      <c r="D132" s="99">
        <f t="shared" si="8"/>
        <v>329.19647924504739</v>
      </c>
      <c r="E132" s="99">
        <f t="shared" si="6"/>
        <v>18846.983520754951</v>
      </c>
      <c r="F132" s="99">
        <f t="shared" si="7"/>
        <v>19010.869218729782</v>
      </c>
    </row>
    <row r="133" spans="2:6" x14ac:dyDescent="0.3">
      <c r="B133" s="97">
        <v>120</v>
      </c>
      <c r="C133" s="98">
        <f t="shared" si="5"/>
        <v>19176.18</v>
      </c>
      <c r="D133" s="99">
        <f t="shared" si="8"/>
        <v>165.31078128651066</v>
      </c>
      <c r="E133" s="99">
        <f t="shared" si="6"/>
        <v>19010.869218713491</v>
      </c>
      <c r="F133" s="99">
        <f t="shared" si="7"/>
        <v>1.6290869098156691E-8</v>
      </c>
    </row>
  </sheetData>
  <mergeCells count="3">
    <mergeCell ref="B1:F1"/>
    <mergeCell ref="B3:C3"/>
    <mergeCell ref="F3:G3"/>
  </mergeCells>
  <conditionalFormatting sqref="B14:F133">
    <cfRule type="expression" dxfId="7" priority="1">
      <formula>$B14=$C$10</formula>
    </cfRule>
    <cfRule type="expression" dxfId="6" priority="2">
      <formula>$B14&gt;$C$10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5DFA9-67E4-4B37-B1C3-DE8032EEDAAC}">
  <sheetPr codeName="Hoja2"/>
  <dimension ref="A1:H21"/>
  <sheetViews>
    <sheetView zoomScale="115" zoomScaleNormal="115" workbookViewId="0">
      <selection activeCell="A11" sqref="A11:B11"/>
    </sheetView>
  </sheetViews>
  <sheetFormatPr baseColWidth="10" defaultRowHeight="14.4" x14ac:dyDescent="0.3"/>
  <cols>
    <col min="1" max="1" width="13.5546875" bestFit="1" customWidth="1"/>
    <col min="2" max="2" width="12.33203125" bestFit="1" customWidth="1"/>
    <col min="6" max="6" width="14.77734375" bestFit="1" customWidth="1"/>
    <col min="7" max="7" width="12.5546875" bestFit="1" customWidth="1"/>
  </cols>
  <sheetData>
    <row r="1" spans="1:8" x14ac:dyDescent="0.3">
      <c r="A1" s="152" t="s">
        <v>0</v>
      </c>
      <c r="B1" s="152"/>
      <c r="C1" s="152"/>
      <c r="D1" s="152"/>
      <c r="E1" s="152"/>
      <c r="F1" s="152"/>
      <c r="G1" s="152"/>
      <c r="H1" s="152"/>
    </row>
    <row r="2" spans="1:8" x14ac:dyDescent="0.3">
      <c r="A2" s="152"/>
      <c r="B2" s="152"/>
      <c r="C2" s="152"/>
      <c r="D2" s="152"/>
      <c r="E2" s="152"/>
      <c r="F2" s="152"/>
      <c r="G2" s="152"/>
      <c r="H2" s="152"/>
    </row>
    <row r="11" spans="1:8" ht="15" thickBot="1" x14ac:dyDescent="0.35">
      <c r="A11" s="155" t="s">
        <v>11</v>
      </c>
      <c r="B11" s="155"/>
    </row>
    <row r="12" spans="1:8" x14ac:dyDescent="0.3">
      <c r="A12" s="52" t="s">
        <v>1</v>
      </c>
      <c r="B12" s="118">
        <v>3.5000000000000003E-2</v>
      </c>
      <c r="C12" t="s">
        <v>69</v>
      </c>
      <c r="E12" s="157" t="s">
        <v>0</v>
      </c>
      <c r="F12" s="158"/>
      <c r="G12" s="159"/>
    </row>
    <row r="13" spans="1:8" x14ac:dyDescent="0.3">
      <c r="A13" s="52" t="s">
        <v>68</v>
      </c>
      <c r="B13" s="131">
        <f>(B12*2)/360</f>
        <v>1.9444444444444446E-4</v>
      </c>
      <c r="C13" t="s">
        <v>70</v>
      </c>
      <c r="E13" s="24" t="s">
        <v>10</v>
      </c>
      <c r="F13" s="9" t="s">
        <v>11</v>
      </c>
      <c r="G13" s="25" t="s">
        <v>14</v>
      </c>
    </row>
    <row r="14" spans="1:8" x14ac:dyDescent="0.3">
      <c r="A14" s="52" t="s">
        <v>3</v>
      </c>
      <c r="B14" s="125" t="s">
        <v>2</v>
      </c>
      <c r="E14" s="26" t="s">
        <v>6</v>
      </c>
      <c r="F14" s="3">
        <v>109000</v>
      </c>
      <c r="G14" s="27">
        <f>F15*(1+(F16*F19))</f>
        <v>109000.00217361112</v>
      </c>
    </row>
    <row r="15" spans="1:8" x14ac:dyDescent="0.3">
      <c r="A15" s="52" t="s">
        <v>6</v>
      </c>
      <c r="B15" s="125">
        <v>109000</v>
      </c>
      <c r="E15" s="26" t="s">
        <v>3</v>
      </c>
      <c r="F15" s="5">
        <v>102521.23</v>
      </c>
      <c r="G15" s="27">
        <f>F14*((1+(F16*F19))^(-1))</f>
        <v>102521.22795558457</v>
      </c>
    </row>
    <row r="16" spans="1:8" x14ac:dyDescent="0.3">
      <c r="A16" s="52" t="s">
        <v>23</v>
      </c>
      <c r="B16" s="4">
        <v>109000</v>
      </c>
      <c r="E16" s="26" t="s">
        <v>1</v>
      </c>
      <c r="F16" s="6">
        <f>B13</f>
        <v>1.9444444444444446E-4</v>
      </c>
      <c r="G16" s="28">
        <f>((F14/F15)-1)/F19</f>
        <v>1.9444437920884255E-4</v>
      </c>
    </row>
    <row r="17" spans="1:7" x14ac:dyDescent="0.3">
      <c r="A17" s="52" t="s">
        <v>7</v>
      </c>
      <c r="B17" s="132">
        <v>43902</v>
      </c>
      <c r="E17" s="26" t="s">
        <v>9</v>
      </c>
      <c r="F17" s="7">
        <v>360</v>
      </c>
      <c r="G17" s="29">
        <f>G19/F18</f>
        <v>359.99987922094277</v>
      </c>
    </row>
    <row r="18" spans="1:7" x14ac:dyDescent="0.3">
      <c r="A18" s="52" t="s">
        <v>8</v>
      </c>
      <c r="B18" s="132">
        <v>44227</v>
      </c>
      <c r="E18" s="26" t="s">
        <v>12</v>
      </c>
      <c r="F18" s="8">
        <f>325/360</f>
        <v>0.90277777777777779</v>
      </c>
      <c r="G18" s="30">
        <f>G19*F17</f>
        <v>116999.96074680639</v>
      </c>
    </row>
    <row r="19" spans="1:7" x14ac:dyDescent="0.3">
      <c r="A19" s="52" t="s">
        <v>9</v>
      </c>
      <c r="B19" s="66">
        <f>B18-B17</f>
        <v>325</v>
      </c>
      <c r="E19" s="26" t="s">
        <v>13</v>
      </c>
      <c r="F19" s="14">
        <f>F17*F18</f>
        <v>325</v>
      </c>
      <c r="G19" s="30">
        <f>((F14/F15)-1)/F16</f>
        <v>324.99989096335111</v>
      </c>
    </row>
    <row r="20" spans="1:7" ht="15" thickBot="1" x14ac:dyDescent="0.35">
      <c r="E20" s="31" t="s">
        <v>22</v>
      </c>
      <c r="F20" s="32"/>
      <c r="G20" s="33">
        <f>F15*F16*F19</f>
        <v>6478.7721736111116</v>
      </c>
    </row>
    <row r="21" spans="1:7" x14ac:dyDescent="0.3">
      <c r="A21" t="s">
        <v>71</v>
      </c>
      <c r="B21" t="s">
        <v>72</v>
      </c>
    </row>
  </sheetData>
  <mergeCells count="3">
    <mergeCell ref="A1:H2"/>
    <mergeCell ref="E12:G12"/>
    <mergeCell ref="A11:B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849D5-C1F9-4C82-9015-11FD50D0D9D7}">
  <sheetPr codeName="Hoja3"/>
  <dimension ref="A1:I30"/>
  <sheetViews>
    <sheetView topLeftCell="A4" zoomScale="115" zoomScaleNormal="115" workbookViewId="0">
      <selection activeCell="D17" sqref="D17"/>
    </sheetView>
  </sheetViews>
  <sheetFormatPr baseColWidth="10" defaultRowHeight="14.4" x14ac:dyDescent="0.3"/>
  <cols>
    <col min="1" max="1" width="13.5546875" bestFit="1" customWidth="1"/>
    <col min="2" max="2" width="12.33203125" bestFit="1" customWidth="1"/>
    <col min="3" max="3" width="15.109375" bestFit="1" customWidth="1"/>
    <col min="6" max="6" width="14.77734375" bestFit="1" customWidth="1"/>
  </cols>
  <sheetData>
    <row r="1" spans="1:9" x14ac:dyDescent="0.3">
      <c r="A1" s="152" t="s">
        <v>0</v>
      </c>
      <c r="B1" s="152"/>
      <c r="C1" s="152"/>
      <c r="D1" s="152"/>
      <c r="E1" s="152"/>
      <c r="F1" s="152"/>
      <c r="G1" s="152"/>
      <c r="H1" s="152"/>
    </row>
    <row r="2" spans="1:9" x14ac:dyDescent="0.3">
      <c r="A2" s="152"/>
      <c r="B2" s="152"/>
      <c r="C2" s="152"/>
      <c r="D2" s="152"/>
      <c r="E2" s="152"/>
      <c r="F2" s="152"/>
      <c r="G2" s="152"/>
      <c r="H2" s="152"/>
    </row>
    <row r="11" spans="1:9" ht="15" thickBot="1" x14ac:dyDescent="0.35">
      <c r="A11" s="160" t="s">
        <v>11</v>
      </c>
      <c r="B11" s="161"/>
      <c r="C11" s="161"/>
    </row>
    <row r="12" spans="1:9" x14ac:dyDescent="0.3">
      <c r="A12" s="52" t="s">
        <v>1</v>
      </c>
      <c r="B12" s="118">
        <v>0.08</v>
      </c>
      <c r="C12" s="52" t="s">
        <v>69</v>
      </c>
      <c r="G12" s="157" t="s">
        <v>76</v>
      </c>
      <c r="H12" s="158"/>
      <c r="I12" s="159"/>
    </row>
    <row r="13" spans="1:9" x14ac:dyDescent="0.3">
      <c r="A13" s="52" t="s">
        <v>68</v>
      </c>
      <c r="B13" s="119">
        <f>B12/6</f>
        <v>1.3333333333333334E-2</v>
      </c>
      <c r="C13" s="52" t="s">
        <v>73</v>
      </c>
      <c r="G13" s="24" t="s">
        <v>10</v>
      </c>
      <c r="H13" s="9" t="s">
        <v>11</v>
      </c>
      <c r="I13" s="25" t="s">
        <v>14</v>
      </c>
    </row>
    <row r="14" spans="1:9" x14ac:dyDescent="0.3">
      <c r="G14" s="26" t="s">
        <v>6</v>
      </c>
      <c r="H14" s="3">
        <v>5000</v>
      </c>
      <c r="I14" s="27">
        <f>H15*(1+(H16*H19))</f>
        <v>5000</v>
      </c>
    </row>
    <row r="15" spans="1:9" x14ac:dyDescent="0.3">
      <c r="B15" s="120">
        <v>1</v>
      </c>
      <c r="C15" s="121">
        <v>2</v>
      </c>
      <c r="G15" s="26" t="s">
        <v>3</v>
      </c>
      <c r="H15" s="5">
        <f>I15</f>
        <v>4464.2857142857138</v>
      </c>
      <c r="I15" s="27">
        <f>H14*((1+(H16*H19))^(-1))</f>
        <v>4464.2857142857138</v>
      </c>
    </row>
    <row r="16" spans="1:9" x14ac:dyDescent="0.3">
      <c r="A16" s="52" t="s">
        <v>25</v>
      </c>
      <c r="B16" s="122">
        <f>SUM(B17:B18)</f>
        <v>13685.344827586207</v>
      </c>
      <c r="C16" s="52">
        <f>SUM(C17:C19)</f>
        <v>13181.61</v>
      </c>
      <c r="G16" s="26" t="s">
        <v>1</v>
      </c>
      <c r="H16" s="6">
        <v>1.3333333333333334E-2</v>
      </c>
      <c r="I16" s="28">
        <f>((H14/H15)-1)/H19</f>
        <v>1.3333333333333345E-2</v>
      </c>
    </row>
    <row r="17" spans="1:9" x14ac:dyDescent="0.3">
      <c r="A17" s="52" t="s">
        <v>7</v>
      </c>
      <c r="B17" s="4">
        <v>9375</v>
      </c>
      <c r="C17" s="124">
        <v>4087.69</v>
      </c>
      <c r="D17" t="s">
        <v>80</v>
      </c>
      <c r="G17" s="26" t="s">
        <v>9</v>
      </c>
      <c r="H17" s="7">
        <v>12</v>
      </c>
      <c r="I17" s="29">
        <f>I19/H18</f>
        <v>12.000000000000009</v>
      </c>
    </row>
    <row r="18" spans="1:9" x14ac:dyDescent="0.3">
      <c r="A18" s="52" t="s">
        <v>8</v>
      </c>
      <c r="B18" s="4">
        <v>4310.3448275862074</v>
      </c>
      <c r="C18" s="124">
        <v>4629.63</v>
      </c>
      <c r="D18" t="s">
        <v>81</v>
      </c>
      <c r="G18" s="26" t="s">
        <v>12</v>
      </c>
      <c r="H18" s="38">
        <f>9/12</f>
        <v>0.75</v>
      </c>
      <c r="I18" s="30">
        <f>I19*H17</f>
        <v>108.00000000000009</v>
      </c>
    </row>
    <row r="19" spans="1:9" x14ac:dyDescent="0.3">
      <c r="A19" s="52" t="s">
        <v>26</v>
      </c>
      <c r="B19" s="52"/>
      <c r="C19" s="124">
        <v>4464.29</v>
      </c>
      <c r="D19" t="s">
        <v>82</v>
      </c>
      <c r="G19" s="26" t="s">
        <v>13</v>
      </c>
      <c r="H19" s="14">
        <f>H17*H18</f>
        <v>9</v>
      </c>
      <c r="I19" s="30">
        <f>((H14/H15)-1)/H16</f>
        <v>9.0000000000000071</v>
      </c>
    </row>
    <row r="20" spans="1:9" ht="15" thickBot="1" x14ac:dyDescent="0.35">
      <c r="A20" s="52" t="s">
        <v>22</v>
      </c>
      <c r="B20" s="4">
        <f>B21-B17-B18</f>
        <v>1314.6551724137926</v>
      </c>
      <c r="C20" s="4">
        <f>C21-C17-C18-C19</f>
        <v>1818.3899999999994</v>
      </c>
      <c r="G20" s="31" t="s">
        <v>22</v>
      </c>
      <c r="H20" s="32"/>
      <c r="I20" s="33">
        <f>H15*H16*H19</f>
        <v>535.71428571428567</v>
      </c>
    </row>
    <row r="21" spans="1:9" ht="15" thickBot="1" x14ac:dyDescent="0.35">
      <c r="A21" s="52" t="s">
        <v>6</v>
      </c>
      <c r="B21" s="4">
        <v>15000</v>
      </c>
      <c r="C21" s="122">
        <f>B21</f>
        <v>15000</v>
      </c>
    </row>
    <row r="22" spans="1:9" x14ac:dyDescent="0.3">
      <c r="C22" s="23"/>
      <c r="G22" s="157" t="s">
        <v>75</v>
      </c>
      <c r="H22" s="158"/>
      <c r="I22" s="159"/>
    </row>
    <row r="23" spans="1:9" x14ac:dyDescent="0.3">
      <c r="B23" s="52" t="s">
        <v>74</v>
      </c>
      <c r="C23" s="123">
        <f>C21/3</f>
        <v>5000</v>
      </c>
      <c r="G23" s="24" t="s">
        <v>10</v>
      </c>
      <c r="H23" s="9" t="s">
        <v>11</v>
      </c>
      <c r="I23" s="25" t="s">
        <v>14</v>
      </c>
    </row>
    <row r="24" spans="1:9" x14ac:dyDescent="0.3">
      <c r="G24" s="26" t="s">
        <v>6</v>
      </c>
      <c r="H24" s="3">
        <v>5000</v>
      </c>
      <c r="I24" s="27">
        <f>H25*(1+(H26*H29))</f>
        <v>5000</v>
      </c>
    </row>
    <row r="25" spans="1:9" x14ac:dyDescent="0.3">
      <c r="G25" s="26" t="s">
        <v>3</v>
      </c>
      <c r="H25" s="5">
        <f>I25</f>
        <v>4464.2857142857138</v>
      </c>
      <c r="I25" s="27">
        <f>H24*((1+(H26*H29))^(-1))</f>
        <v>4464.2857142857138</v>
      </c>
    </row>
    <row r="26" spans="1:9" x14ac:dyDescent="0.3">
      <c r="G26" s="26" t="s">
        <v>1</v>
      </c>
      <c r="H26" s="6">
        <v>1.3333333333333334E-2</v>
      </c>
      <c r="I26" s="28">
        <f>((H24/H25)-1)/H29</f>
        <v>1.3333333333333345E-2</v>
      </c>
    </row>
    <row r="27" spans="1:9" x14ac:dyDescent="0.3">
      <c r="G27" s="26" t="s">
        <v>9</v>
      </c>
      <c r="H27" s="7">
        <v>12</v>
      </c>
      <c r="I27" s="29">
        <f>I29/H28</f>
        <v>12.000000000000009</v>
      </c>
    </row>
    <row r="28" spans="1:9" x14ac:dyDescent="0.3">
      <c r="G28" s="26" t="s">
        <v>12</v>
      </c>
      <c r="H28" s="38">
        <f>9/12</f>
        <v>0.75</v>
      </c>
      <c r="I28" s="30">
        <f>I29*H27</f>
        <v>108.00000000000009</v>
      </c>
    </row>
    <row r="29" spans="1:9" x14ac:dyDescent="0.3">
      <c r="G29" s="26" t="s">
        <v>13</v>
      </c>
      <c r="H29" s="14">
        <f>H27*H28</f>
        <v>9</v>
      </c>
      <c r="I29" s="30">
        <f>((H24/H25)-1)/H26</f>
        <v>9.0000000000000071</v>
      </c>
    </row>
    <row r="30" spans="1:9" ht="15" thickBot="1" x14ac:dyDescent="0.35">
      <c r="G30" s="31" t="s">
        <v>22</v>
      </c>
      <c r="H30" s="32"/>
      <c r="I30" s="33">
        <f>H25*H26*H29</f>
        <v>535.71428571428567</v>
      </c>
    </row>
  </sheetData>
  <mergeCells count="4">
    <mergeCell ref="A1:H2"/>
    <mergeCell ref="G12:I12"/>
    <mergeCell ref="G22:I22"/>
    <mergeCell ref="A11:C1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1D378-B779-451E-911C-3E08CC37C45D}">
  <sheetPr codeName="Hoja4"/>
  <dimension ref="A1:P30"/>
  <sheetViews>
    <sheetView topLeftCell="A3" zoomScale="115" zoomScaleNormal="115" workbookViewId="0">
      <selection activeCell="C23" sqref="C23"/>
    </sheetView>
  </sheetViews>
  <sheetFormatPr baseColWidth="10" defaultRowHeight="14.4" x14ac:dyDescent="0.3"/>
  <cols>
    <col min="1" max="1" width="13.5546875" bestFit="1" customWidth="1"/>
    <col min="2" max="2" width="12.33203125" bestFit="1" customWidth="1"/>
    <col min="4" max="4" width="12.5546875" bestFit="1" customWidth="1"/>
    <col min="6" max="6" width="14.77734375" bestFit="1" customWidth="1"/>
    <col min="8" max="8" width="13.109375" bestFit="1" customWidth="1"/>
    <col min="10" max="10" width="12.5546875" bestFit="1" customWidth="1"/>
    <col min="11" max="11" width="16.21875" bestFit="1" customWidth="1"/>
  </cols>
  <sheetData>
    <row r="1" spans="1:8" x14ac:dyDescent="0.3">
      <c r="A1" s="152" t="s">
        <v>0</v>
      </c>
      <c r="B1" s="152"/>
      <c r="C1" s="152"/>
      <c r="D1" s="152"/>
      <c r="E1" s="152"/>
      <c r="F1" s="152"/>
      <c r="G1" s="152"/>
      <c r="H1" s="152"/>
    </row>
    <row r="2" spans="1:8" x14ac:dyDescent="0.3">
      <c r="A2" s="152"/>
      <c r="B2" s="152"/>
      <c r="C2" s="152"/>
      <c r="D2" s="152"/>
      <c r="E2" s="152"/>
      <c r="F2" s="152"/>
      <c r="G2" s="152"/>
      <c r="H2" s="152"/>
    </row>
    <row r="11" spans="1:8" ht="15" thickBot="1" x14ac:dyDescent="0.35"/>
    <row r="12" spans="1:8" x14ac:dyDescent="0.3">
      <c r="B12" s="34"/>
      <c r="F12" s="157" t="s">
        <v>0</v>
      </c>
      <c r="G12" s="158"/>
      <c r="H12" s="159"/>
    </row>
    <row r="13" spans="1:8" x14ac:dyDescent="0.3">
      <c r="B13" s="39">
        <v>1</v>
      </c>
      <c r="C13" s="37">
        <v>2</v>
      </c>
      <c r="F13" s="24" t="s">
        <v>10</v>
      </c>
      <c r="G13" s="9" t="s">
        <v>11</v>
      </c>
      <c r="H13" s="25" t="s">
        <v>14</v>
      </c>
    </row>
    <row r="14" spans="1:8" x14ac:dyDescent="0.3">
      <c r="A14" s="52" t="s">
        <v>3</v>
      </c>
      <c r="B14" s="125">
        <v>75000</v>
      </c>
      <c r="C14" s="125">
        <v>42000</v>
      </c>
      <c r="D14" s="4">
        <f>B14+C14</f>
        <v>117000</v>
      </c>
      <c r="F14" s="26" t="s">
        <v>6</v>
      </c>
      <c r="G14" s="3"/>
      <c r="H14" s="27">
        <f>G15*(1+(G16*G19))</f>
        <v>131323.43276250002</v>
      </c>
    </row>
    <row r="15" spans="1:8" x14ac:dyDescent="0.3">
      <c r="A15" s="52" t="s">
        <v>6</v>
      </c>
      <c r="B15" s="4">
        <v>133500</v>
      </c>
      <c r="C15" s="4">
        <v>49105</v>
      </c>
      <c r="D15" s="4">
        <f>B15+C15</f>
        <v>182605</v>
      </c>
      <c r="F15" s="26" t="s">
        <v>3</v>
      </c>
      <c r="G15" s="5">
        <v>121736.67</v>
      </c>
      <c r="H15" s="27">
        <f>G14*((1+(G16*G19))^(-1))</f>
        <v>0</v>
      </c>
    </row>
    <row r="16" spans="1:8" x14ac:dyDescent="0.3">
      <c r="A16" s="52" t="s">
        <v>30</v>
      </c>
      <c r="B16" s="135">
        <v>0.13</v>
      </c>
      <c r="C16" s="135">
        <v>0.14499999999999999</v>
      </c>
      <c r="D16" s="52" t="s">
        <v>31</v>
      </c>
      <c r="F16" s="26" t="s">
        <v>1</v>
      </c>
      <c r="G16" s="6">
        <f>15.75%/12</f>
        <v>1.3125E-2</v>
      </c>
      <c r="H16" s="28">
        <f>((G14/G15)-1)/G19</f>
        <v>-0.16666666666666666</v>
      </c>
    </row>
    <row r="17" spans="1:16" x14ac:dyDescent="0.3">
      <c r="A17" s="52" t="s">
        <v>29</v>
      </c>
      <c r="B17" s="52">
        <f>B16/12</f>
        <v>1.0833333333333334E-2</v>
      </c>
      <c r="C17" s="52">
        <f>C16/12</f>
        <v>1.2083333333333333E-2</v>
      </c>
      <c r="D17" s="52" t="s">
        <v>32</v>
      </c>
      <c r="F17" s="26" t="s">
        <v>9</v>
      </c>
      <c r="G17" s="7">
        <v>12</v>
      </c>
      <c r="H17" s="29">
        <f>H19/G18</f>
        <v>-152.38095238095238</v>
      </c>
    </row>
    <row r="18" spans="1:16" x14ac:dyDescent="0.3">
      <c r="A18" s="52" t="s">
        <v>27</v>
      </c>
      <c r="B18" s="129">
        <v>12</v>
      </c>
      <c r="C18" s="136">
        <v>12</v>
      </c>
      <c r="D18" s="52"/>
      <c r="F18" s="26" t="s">
        <v>12</v>
      </c>
      <c r="G18" s="8">
        <v>0.5</v>
      </c>
      <c r="H18" s="30">
        <f>H19*G17</f>
        <v>-914.28571428571422</v>
      </c>
    </row>
    <row r="19" spans="1:16" x14ac:dyDescent="0.3">
      <c r="A19" s="52" t="s">
        <v>24</v>
      </c>
      <c r="B19" s="129">
        <v>12</v>
      </c>
      <c r="C19" s="136">
        <v>14</v>
      </c>
      <c r="D19" s="52"/>
      <c r="F19" s="26" t="s">
        <v>13</v>
      </c>
      <c r="G19" s="14">
        <f>G17*G18</f>
        <v>6</v>
      </c>
      <c r="H19" s="30">
        <f>((G14/G15)-1)/G16</f>
        <v>-76.19047619047619</v>
      </c>
    </row>
    <row r="20" spans="1:16" ht="15" thickBot="1" x14ac:dyDescent="0.35">
      <c r="A20" s="52" t="s">
        <v>28</v>
      </c>
      <c r="B20" s="137">
        <f>B19/B18</f>
        <v>1</v>
      </c>
      <c r="C20" s="137">
        <f>C19/C18</f>
        <v>1.1666666666666667</v>
      </c>
      <c r="D20" s="52"/>
      <c r="F20" s="31" t="s">
        <v>22</v>
      </c>
      <c r="G20" s="32"/>
      <c r="H20" s="33">
        <f>G15*G16*G19</f>
        <v>9586.7627624999986</v>
      </c>
    </row>
    <row r="21" spans="1:16" x14ac:dyDescent="0.3">
      <c r="A21" s="52" t="s">
        <v>33</v>
      </c>
      <c r="B21" s="4">
        <f>(B15/36)*12</f>
        <v>44500</v>
      </c>
      <c r="C21" s="4">
        <f>(C15/36)*12</f>
        <v>16368.333333333334</v>
      </c>
      <c r="D21" s="122">
        <f>B21+C21</f>
        <v>60868.333333333336</v>
      </c>
    </row>
    <row r="22" spans="1:16" x14ac:dyDescent="0.3">
      <c r="A22" s="52"/>
      <c r="B22" s="4">
        <f>B15-B21</f>
        <v>89000</v>
      </c>
      <c r="C22" s="4">
        <f>C15-C21</f>
        <v>32736.666666666664</v>
      </c>
      <c r="D22" s="4">
        <f>D15-D21</f>
        <v>121736.66666666666</v>
      </c>
    </row>
    <row r="23" spans="1:16" ht="18" x14ac:dyDescent="0.35">
      <c r="A23" s="52" t="s">
        <v>34</v>
      </c>
      <c r="B23" s="4"/>
      <c r="C23" s="138">
        <f>D23/2</f>
        <v>65661.714999999997</v>
      </c>
      <c r="D23" s="4">
        <v>131323.43</v>
      </c>
      <c r="I23" s="49"/>
      <c r="J23" s="49"/>
      <c r="K23" s="49"/>
      <c r="L23" s="49"/>
      <c r="M23" s="49"/>
      <c r="N23" s="49"/>
      <c r="O23" s="49"/>
      <c r="P23" s="49"/>
    </row>
    <row r="24" spans="1:16" x14ac:dyDescent="0.3">
      <c r="C24" s="23"/>
      <c r="I24" s="41"/>
      <c r="J24" s="42"/>
      <c r="K24" s="41"/>
      <c r="L24" s="42"/>
      <c r="M24" s="41"/>
      <c r="N24" s="42"/>
      <c r="O24" s="41"/>
      <c r="P24" s="42"/>
    </row>
    <row r="25" spans="1:16" x14ac:dyDescent="0.3">
      <c r="I25" s="43"/>
      <c r="J25" s="44"/>
      <c r="K25" s="43"/>
      <c r="L25" s="44"/>
      <c r="M25" s="43"/>
      <c r="N25" s="44"/>
      <c r="O25" s="43"/>
      <c r="P25" s="44"/>
    </row>
    <row r="26" spans="1:16" x14ac:dyDescent="0.3">
      <c r="I26" s="43"/>
      <c r="J26" s="45"/>
      <c r="K26" s="43"/>
      <c r="L26" s="45"/>
      <c r="M26" s="43"/>
      <c r="N26" s="45"/>
      <c r="O26" s="43"/>
      <c r="P26" s="46"/>
    </row>
    <row r="27" spans="1:16" x14ac:dyDescent="0.3">
      <c r="I27" s="43"/>
      <c r="J27" s="43"/>
      <c r="K27" s="43"/>
      <c r="L27" s="43"/>
      <c r="M27" s="43"/>
      <c r="N27" s="43"/>
      <c r="O27" s="43"/>
      <c r="P27" s="43"/>
    </row>
    <row r="28" spans="1:16" x14ac:dyDescent="0.3">
      <c r="I28" s="43"/>
      <c r="J28" s="46"/>
      <c r="K28" s="43"/>
      <c r="L28" s="43"/>
      <c r="M28" s="43"/>
      <c r="N28" s="43"/>
      <c r="O28" s="43"/>
      <c r="P28" s="43"/>
    </row>
    <row r="29" spans="1:16" x14ac:dyDescent="0.3">
      <c r="I29" s="41"/>
      <c r="J29" s="47"/>
      <c r="K29" s="41"/>
      <c r="L29" s="47"/>
      <c r="M29" s="41"/>
      <c r="N29" s="47"/>
      <c r="O29" s="41"/>
      <c r="P29" s="47"/>
    </row>
    <row r="30" spans="1:16" x14ac:dyDescent="0.3">
      <c r="I30" s="50"/>
      <c r="J30" s="50"/>
      <c r="K30" s="48"/>
      <c r="L30" s="43"/>
      <c r="M30" s="43"/>
      <c r="N30" s="43"/>
      <c r="O30" s="43"/>
      <c r="P30" s="43"/>
    </row>
  </sheetData>
  <mergeCells count="2">
    <mergeCell ref="A1:H2"/>
    <mergeCell ref="F12:H1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8EF7A-E1CB-4379-9711-BD2E990AD38C}">
  <dimension ref="A1:K30"/>
  <sheetViews>
    <sheetView zoomScale="130" zoomScaleNormal="130" workbookViewId="0">
      <selection activeCell="B14" sqref="B14"/>
    </sheetView>
  </sheetViews>
  <sheetFormatPr baseColWidth="10" defaultRowHeight="14.4" x14ac:dyDescent="0.3"/>
  <cols>
    <col min="1" max="1" width="13.5546875" bestFit="1" customWidth="1"/>
    <col min="2" max="2" width="12.33203125" bestFit="1" customWidth="1"/>
    <col min="3" max="3" width="17" bestFit="1" customWidth="1"/>
    <col min="5" max="5" width="16.21875" bestFit="1" customWidth="1"/>
    <col min="9" max="9" width="12.6640625" bestFit="1" customWidth="1"/>
  </cols>
  <sheetData>
    <row r="1" spans="1:11" ht="14.4" customHeight="1" x14ac:dyDescent="0.3">
      <c r="A1" s="152" t="s">
        <v>35</v>
      </c>
      <c r="B1" s="152"/>
      <c r="C1" s="152"/>
      <c r="D1" s="152"/>
      <c r="E1" s="152"/>
      <c r="F1" s="152"/>
      <c r="G1" s="152"/>
    </row>
    <row r="2" spans="1:11" ht="14.4" customHeight="1" x14ac:dyDescent="0.3">
      <c r="A2" s="152"/>
      <c r="B2" s="152"/>
      <c r="C2" s="152"/>
      <c r="D2" s="152"/>
      <c r="E2" s="152"/>
      <c r="F2" s="152"/>
      <c r="G2" s="152"/>
    </row>
    <row r="12" spans="1:11" ht="18" x14ac:dyDescent="0.35">
      <c r="A12" s="155" t="s">
        <v>11</v>
      </c>
      <c r="B12" s="155"/>
      <c r="F12" s="162" t="s">
        <v>35</v>
      </c>
      <c r="G12" s="162"/>
      <c r="H12" s="162"/>
      <c r="I12" s="162"/>
      <c r="J12" s="57"/>
      <c r="K12" s="57"/>
    </row>
    <row r="13" spans="1:11" x14ac:dyDescent="0.3">
      <c r="A13" s="52" t="s">
        <v>3</v>
      </c>
      <c r="B13" s="125">
        <v>10800</v>
      </c>
      <c r="F13" s="51" t="s">
        <v>10</v>
      </c>
      <c r="G13" s="51" t="s">
        <v>11</v>
      </c>
      <c r="H13" s="51" t="s">
        <v>36</v>
      </c>
      <c r="I13" s="52"/>
    </row>
    <row r="14" spans="1:11" x14ac:dyDescent="0.3">
      <c r="A14" s="52" t="s">
        <v>6</v>
      </c>
      <c r="B14" s="125" t="s">
        <v>2</v>
      </c>
      <c r="C14" s="2"/>
      <c r="F14" s="51" t="s">
        <v>6</v>
      </c>
      <c r="G14" s="3">
        <f>H14</f>
        <v>14083.283788311393</v>
      </c>
      <c r="H14" s="53">
        <f>G15*((1+(G16/G17))^(G19))</f>
        <v>14083.283788311393</v>
      </c>
      <c r="I14" s="52"/>
    </row>
    <row r="15" spans="1:11" x14ac:dyDescent="0.3">
      <c r="A15" s="52" t="s">
        <v>1</v>
      </c>
      <c r="B15" s="126">
        <v>0.13420000000000001</v>
      </c>
      <c r="C15" s="58" t="s">
        <v>37</v>
      </c>
      <c r="F15" s="51" t="s">
        <v>3</v>
      </c>
      <c r="G15" s="5">
        <f>B13</f>
        <v>10800</v>
      </c>
      <c r="H15" s="53">
        <f>G14*((1+(G16/G17))^(-G19))</f>
        <v>10800</v>
      </c>
      <c r="I15" s="52"/>
    </row>
    <row r="16" spans="1:11" x14ac:dyDescent="0.3">
      <c r="A16" s="52" t="s">
        <v>1</v>
      </c>
      <c r="B16" s="126">
        <f>G26</f>
        <v>0.13345787481870275</v>
      </c>
      <c r="C16" s="59" t="s">
        <v>38</v>
      </c>
      <c r="F16" s="51" t="s">
        <v>1</v>
      </c>
      <c r="G16" s="54">
        <f>B16</f>
        <v>0.13345787481870275</v>
      </c>
      <c r="H16" s="55" t="s">
        <v>22</v>
      </c>
      <c r="I16" s="62">
        <f>G14-G15</f>
        <v>3283.2837883113934</v>
      </c>
    </row>
    <row r="17" spans="1:10" x14ac:dyDescent="0.3">
      <c r="A17" s="52" t="s">
        <v>27</v>
      </c>
      <c r="B17" s="66">
        <v>12</v>
      </c>
      <c r="F17" s="51" t="s">
        <v>9</v>
      </c>
      <c r="G17" s="56">
        <f>B17</f>
        <v>12</v>
      </c>
      <c r="H17" s="52"/>
      <c r="I17" s="52"/>
    </row>
    <row r="18" spans="1:10" x14ac:dyDescent="0.3">
      <c r="A18" s="52" t="s">
        <v>28</v>
      </c>
      <c r="B18" s="129">
        <v>2</v>
      </c>
      <c r="F18" s="51" t="s">
        <v>12</v>
      </c>
      <c r="G18" s="56">
        <f>B18</f>
        <v>2</v>
      </c>
      <c r="H18" s="52"/>
      <c r="I18" s="52"/>
    </row>
    <row r="19" spans="1:10" x14ac:dyDescent="0.3">
      <c r="A19" s="52" t="s">
        <v>39</v>
      </c>
      <c r="B19" s="129">
        <f>B17*B18</f>
        <v>24</v>
      </c>
      <c r="F19" s="51" t="s">
        <v>13</v>
      </c>
      <c r="G19" s="51">
        <f>G17*G18</f>
        <v>24</v>
      </c>
      <c r="H19" s="52"/>
      <c r="I19" s="52"/>
    </row>
    <row r="20" spans="1:10" x14ac:dyDescent="0.3">
      <c r="B20" s="40"/>
    </row>
    <row r="21" spans="1:10" x14ac:dyDescent="0.3">
      <c r="B21" s="2"/>
      <c r="C21" s="23"/>
    </row>
    <row r="22" spans="1:10" ht="15.6" x14ac:dyDescent="0.3">
      <c r="B22" s="2"/>
      <c r="C22" s="2"/>
      <c r="F22" s="163" t="s">
        <v>40</v>
      </c>
      <c r="G22" s="163"/>
      <c r="H22" s="163"/>
      <c r="I22" s="163"/>
    </row>
    <row r="23" spans="1:10" ht="18" x14ac:dyDescent="0.35">
      <c r="B23" s="2"/>
      <c r="C23" s="2"/>
      <c r="E23" s="49"/>
      <c r="F23" s="15" t="s">
        <v>16</v>
      </c>
      <c r="G23" s="61">
        <f>B15</f>
        <v>0.13420000000000001</v>
      </c>
      <c r="H23" s="15" t="s">
        <v>41</v>
      </c>
      <c r="I23" s="16">
        <v>6</v>
      </c>
      <c r="J23" s="49"/>
    </row>
    <row r="24" spans="1:10" x14ac:dyDescent="0.3">
      <c r="E24" s="41"/>
      <c r="F24" s="17" t="s">
        <v>18</v>
      </c>
      <c r="G24" s="17">
        <f>I24*(((1+(G23/I23))^(I23/I24))-1)</f>
        <v>0.13345787481870275</v>
      </c>
      <c r="H24" s="15" t="s">
        <v>42</v>
      </c>
      <c r="I24" s="16">
        <v>12</v>
      </c>
      <c r="J24" s="42"/>
    </row>
    <row r="25" spans="1:10" x14ac:dyDescent="0.3">
      <c r="E25" s="43"/>
      <c r="J25" s="44"/>
    </row>
    <row r="26" spans="1:10" x14ac:dyDescent="0.3">
      <c r="E26" s="43"/>
      <c r="F26" s="18" t="s">
        <v>20</v>
      </c>
      <c r="G26" s="60">
        <f>G24</f>
        <v>0.13345787481870275</v>
      </c>
      <c r="H26" s="20" t="s">
        <v>21</v>
      </c>
      <c r="I26" s="21">
        <f>I24</f>
        <v>12</v>
      </c>
      <c r="J26" s="46"/>
    </row>
    <row r="27" spans="1:10" x14ac:dyDescent="0.3">
      <c r="E27" s="43"/>
      <c r="F27" s="43"/>
      <c r="G27" s="43"/>
      <c r="H27" s="43"/>
      <c r="I27" s="43"/>
      <c r="J27" s="43"/>
    </row>
    <row r="28" spans="1:10" x14ac:dyDescent="0.3">
      <c r="E28" s="43"/>
      <c r="F28" s="43"/>
      <c r="G28" s="43"/>
      <c r="H28" s="43"/>
      <c r="I28" s="43"/>
      <c r="J28" s="43"/>
    </row>
    <row r="29" spans="1:10" x14ac:dyDescent="0.3">
      <c r="E29" s="41"/>
      <c r="F29" s="47"/>
      <c r="G29" s="41"/>
      <c r="H29" s="47"/>
      <c r="I29" s="41"/>
      <c r="J29" s="47"/>
    </row>
    <row r="30" spans="1:10" x14ac:dyDescent="0.3">
      <c r="E30" s="48"/>
      <c r="F30" s="43"/>
      <c r="G30" s="43"/>
      <c r="H30" s="43"/>
      <c r="I30" s="43"/>
      <c r="J30" s="43"/>
    </row>
  </sheetData>
  <mergeCells count="4">
    <mergeCell ref="A1:G2"/>
    <mergeCell ref="F12:I12"/>
    <mergeCell ref="F22:I22"/>
    <mergeCell ref="A12:B1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33391-3190-42D7-B394-5FF4EEF846B3}">
  <dimension ref="A1:S30"/>
  <sheetViews>
    <sheetView zoomScale="85" zoomScaleNormal="85" workbookViewId="0">
      <selection activeCell="M19" sqref="M19"/>
    </sheetView>
  </sheetViews>
  <sheetFormatPr baseColWidth="10" defaultRowHeight="14.4" x14ac:dyDescent="0.3"/>
  <cols>
    <col min="1" max="1" width="13.5546875" bestFit="1" customWidth="1"/>
    <col min="2" max="2" width="12.6640625" bestFit="1" customWidth="1"/>
    <col min="3" max="3" width="17" bestFit="1" customWidth="1"/>
    <col min="5" max="5" width="16.21875" bestFit="1" customWidth="1"/>
    <col min="8" max="8" width="12.21875" bestFit="1" customWidth="1"/>
    <col min="9" max="9" width="12.6640625" bestFit="1" customWidth="1"/>
    <col min="12" max="12" width="12.6640625" bestFit="1" customWidth="1"/>
  </cols>
  <sheetData>
    <row r="1" spans="1:19" ht="14.4" customHeight="1" x14ac:dyDescent="0.3">
      <c r="A1" s="152" t="s">
        <v>35</v>
      </c>
      <c r="B1" s="152"/>
      <c r="C1" s="152"/>
      <c r="D1" s="152"/>
      <c r="E1" s="152"/>
      <c r="F1" s="152"/>
      <c r="G1" s="152"/>
    </row>
    <row r="2" spans="1:19" ht="14.4" customHeight="1" x14ac:dyDescent="0.3">
      <c r="A2" s="152"/>
      <c r="B2" s="152"/>
      <c r="C2" s="152"/>
      <c r="D2" s="152"/>
      <c r="E2" s="152"/>
      <c r="F2" s="152"/>
      <c r="G2" s="152"/>
    </row>
    <row r="12" spans="1:19" ht="18" x14ac:dyDescent="0.35">
      <c r="A12" s="155" t="s">
        <v>11</v>
      </c>
      <c r="B12" s="155"/>
      <c r="F12" s="162" t="s">
        <v>35</v>
      </c>
      <c r="G12" s="162"/>
      <c r="H12" s="162"/>
      <c r="I12" s="162"/>
      <c r="J12" s="57"/>
      <c r="K12" s="155" t="s">
        <v>11</v>
      </c>
      <c r="L12" s="155"/>
      <c r="P12" s="162" t="s">
        <v>35</v>
      </c>
      <c r="Q12" s="162"/>
      <c r="R12" s="162"/>
      <c r="S12" s="162"/>
    </row>
    <row r="13" spans="1:19" x14ac:dyDescent="0.3">
      <c r="A13" s="52" t="s">
        <v>3</v>
      </c>
      <c r="B13" s="125">
        <v>150000</v>
      </c>
      <c r="F13" s="51" t="s">
        <v>10</v>
      </c>
      <c r="G13" s="51" t="s">
        <v>11</v>
      </c>
      <c r="H13" s="51" t="s">
        <v>36</v>
      </c>
      <c r="I13" s="52"/>
      <c r="K13" s="52" t="s">
        <v>3</v>
      </c>
      <c r="L13" s="125">
        <v>150000</v>
      </c>
      <c r="P13" s="51" t="s">
        <v>10</v>
      </c>
      <c r="Q13" s="51" t="s">
        <v>11</v>
      </c>
      <c r="R13" s="51" t="s">
        <v>36</v>
      </c>
      <c r="S13" s="52"/>
    </row>
    <row r="14" spans="1:19" x14ac:dyDescent="0.3">
      <c r="A14" s="52" t="s">
        <v>6</v>
      </c>
      <c r="B14" s="125" t="s">
        <v>2</v>
      </c>
      <c r="C14" s="2"/>
      <c r="F14" s="51" t="s">
        <v>6</v>
      </c>
      <c r="G14" s="3">
        <f>H14</f>
        <v>156856.5330061776</v>
      </c>
      <c r="H14" s="53">
        <f>G15*((1+(G16/G17))^(G19))</f>
        <v>156856.5330061776</v>
      </c>
      <c r="I14" s="52"/>
      <c r="K14" s="52" t="s">
        <v>6</v>
      </c>
      <c r="L14" s="125" t="s">
        <v>2</v>
      </c>
      <c r="M14" s="2"/>
      <c r="P14" s="51" t="s">
        <v>6</v>
      </c>
      <c r="Q14" s="3">
        <f>R14</f>
        <v>156856.53300617772</v>
      </c>
      <c r="R14" s="53">
        <f>Q15*((1+(Q16/Q17))^(Q19))</f>
        <v>156856.53300617772</v>
      </c>
      <c r="S14" s="52"/>
    </row>
    <row r="15" spans="1:19" x14ac:dyDescent="0.3">
      <c r="A15" s="52" t="s">
        <v>1</v>
      </c>
      <c r="B15" s="126">
        <v>0.11020000000000001</v>
      </c>
      <c r="C15" s="58" t="s">
        <v>43</v>
      </c>
      <c r="F15" s="51" t="s">
        <v>3</v>
      </c>
      <c r="G15" s="5">
        <f>B13</f>
        <v>150000</v>
      </c>
      <c r="H15" s="53">
        <f>G14*((1+(G16/G17))^(-G19))</f>
        <v>149999.99999999997</v>
      </c>
      <c r="I15" s="52"/>
      <c r="K15" s="52" t="s">
        <v>1</v>
      </c>
      <c r="L15" s="126">
        <v>0.11020000000000001</v>
      </c>
      <c r="M15" s="58" t="s">
        <v>43</v>
      </c>
      <c r="P15" s="51" t="s">
        <v>3</v>
      </c>
      <c r="Q15" s="5">
        <f>L13</f>
        <v>150000</v>
      </c>
      <c r="R15" s="53">
        <f>Q14*((1+(Q16/Q17))^(-Q19))</f>
        <v>150000</v>
      </c>
      <c r="S15" s="52"/>
    </row>
    <row r="16" spans="1:19" x14ac:dyDescent="0.3">
      <c r="A16" s="52" t="s">
        <v>68</v>
      </c>
      <c r="B16" s="126">
        <f>G26</f>
        <v>0.1075111869120402</v>
      </c>
      <c r="C16" s="59" t="s">
        <v>44</v>
      </c>
      <c r="F16" s="51" t="s">
        <v>1</v>
      </c>
      <c r="G16" s="54">
        <f>B16</f>
        <v>0.1075111869120402</v>
      </c>
      <c r="H16" s="55" t="s">
        <v>22</v>
      </c>
      <c r="I16" s="62">
        <f>G14-G15</f>
        <v>6856.533006177604</v>
      </c>
      <c r="K16" s="52"/>
      <c r="L16" s="126"/>
      <c r="M16" s="59"/>
      <c r="P16" s="51" t="s">
        <v>1</v>
      </c>
      <c r="Q16" s="54">
        <f>L15</f>
        <v>0.11020000000000001</v>
      </c>
      <c r="R16" s="55" t="s">
        <v>22</v>
      </c>
      <c r="S16" s="62">
        <f>Q14-Q15</f>
        <v>6856.5330061777204</v>
      </c>
    </row>
    <row r="17" spans="1:19" x14ac:dyDescent="0.3">
      <c r="A17" s="52" t="s">
        <v>27</v>
      </c>
      <c r="B17" s="66">
        <v>24</v>
      </c>
      <c r="F17" s="51" t="s">
        <v>9</v>
      </c>
      <c r="G17" s="56">
        <v>24</v>
      </c>
      <c r="H17" s="52"/>
      <c r="I17" s="52"/>
      <c r="K17" s="52" t="s">
        <v>27</v>
      </c>
      <c r="L17" s="66">
        <v>2</v>
      </c>
      <c r="P17" s="51" t="s">
        <v>9</v>
      </c>
      <c r="Q17" s="56">
        <f>L17</f>
        <v>2</v>
      </c>
      <c r="R17" s="52"/>
      <c r="S17" s="52"/>
    </row>
    <row r="18" spans="1:19" x14ac:dyDescent="0.3">
      <c r="A18" s="52" t="s">
        <v>28</v>
      </c>
      <c r="B18" s="129">
        <f>10/24</f>
        <v>0.41666666666666669</v>
      </c>
      <c r="F18" s="51" t="s">
        <v>12</v>
      </c>
      <c r="G18" s="56">
        <f>10/24</f>
        <v>0.41666666666666669</v>
      </c>
      <c r="H18" s="52"/>
      <c r="I18" s="52"/>
      <c r="K18" s="52" t="s">
        <v>28</v>
      </c>
      <c r="L18" s="129">
        <f>(B19/24)</f>
        <v>0.41666666666666669</v>
      </c>
      <c r="P18" s="51" t="s">
        <v>12</v>
      </c>
      <c r="Q18" s="56">
        <f>10/24</f>
        <v>0.41666666666666669</v>
      </c>
      <c r="R18" s="52"/>
      <c r="S18" s="52"/>
    </row>
    <row r="19" spans="1:19" x14ac:dyDescent="0.3">
      <c r="A19" s="52" t="s">
        <v>39</v>
      </c>
      <c r="B19" s="129">
        <f>B17*B18</f>
        <v>10</v>
      </c>
      <c r="F19" s="51" t="s">
        <v>13</v>
      </c>
      <c r="G19" s="51">
        <f>G17*G18</f>
        <v>10</v>
      </c>
      <c r="H19" s="52"/>
      <c r="I19" s="52"/>
      <c r="K19" s="52" t="s">
        <v>39</v>
      </c>
      <c r="L19" s="129">
        <f>L17*L18</f>
        <v>0.83333333333333337</v>
      </c>
      <c r="P19" s="51" t="s">
        <v>13</v>
      </c>
      <c r="Q19" s="51">
        <f>Q17*Q18</f>
        <v>0.83333333333333337</v>
      </c>
      <c r="R19" s="52"/>
      <c r="S19" s="52"/>
    </row>
    <row r="20" spans="1:19" x14ac:dyDescent="0.3">
      <c r="B20" s="40"/>
      <c r="L20" s="40"/>
    </row>
    <row r="21" spans="1:19" x14ac:dyDescent="0.3">
      <c r="B21" s="2"/>
      <c r="C21" s="23"/>
      <c r="L21" s="2"/>
      <c r="M21" s="23"/>
    </row>
    <row r="22" spans="1:19" ht="15.6" x14ac:dyDescent="0.3">
      <c r="B22" s="2"/>
      <c r="C22" s="2"/>
      <c r="F22" s="163" t="s">
        <v>40</v>
      </c>
      <c r="G22" s="163"/>
      <c r="H22" s="163"/>
      <c r="I22" s="163"/>
      <c r="L22" s="2"/>
      <c r="M22" s="2"/>
      <c r="P22" s="163" t="s">
        <v>40</v>
      </c>
      <c r="Q22" s="163"/>
      <c r="R22" s="163"/>
      <c r="S22" s="163"/>
    </row>
    <row r="23" spans="1:19" ht="18" x14ac:dyDescent="0.35">
      <c r="B23" s="2"/>
      <c r="C23" s="2"/>
      <c r="E23" s="49"/>
      <c r="F23" s="15" t="s">
        <v>16</v>
      </c>
      <c r="G23" s="61">
        <f>B15</f>
        <v>0.11020000000000001</v>
      </c>
      <c r="H23" s="15" t="s">
        <v>41</v>
      </c>
      <c r="I23" s="16">
        <v>2</v>
      </c>
      <c r="J23" s="49"/>
      <c r="L23" s="2"/>
      <c r="M23" s="2"/>
      <c r="O23" s="49"/>
      <c r="P23" s="15" t="s">
        <v>16</v>
      </c>
      <c r="Q23" s="61">
        <f>L15</f>
        <v>0.11020000000000001</v>
      </c>
      <c r="R23" s="15" t="s">
        <v>41</v>
      </c>
      <c r="S23" s="16">
        <v>2</v>
      </c>
    </row>
    <row r="24" spans="1:19" x14ac:dyDescent="0.3">
      <c r="E24" s="41"/>
      <c r="F24" s="17" t="s">
        <v>18</v>
      </c>
      <c r="G24" s="17">
        <f>I24*(((1+(G23/I23))^(I23/I24))-1)</f>
        <v>0.1075111869120402</v>
      </c>
      <c r="H24" s="15" t="s">
        <v>42</v>
      </c>
      <c r="I24" s="16">
        <v>24</v>
      </c>
      <c r="J24" s="42"/>
      <c r="O24" s="41"/>
      <c r="P24" s="17" t="s">
        <v>18</v>
      </c>
      <c r="Q24" s="17">
        <f>S24*(((1+(Q23/S23))^(S23/S24))-1)</f>
        <v>0.1075111869120402</v>
      </c>
      <c r="R24" s="15" t="s">
        <v>42</v>
      </c>
      <c r="S24" s="16">
        <v>24</v>
      </c>
    </row>
    <row r="25" spans="1:19" x14ac:dyDescent="0.3">
      <c r="E25" s="43"/>
      <c r="J25" s="44"/>
      <c r="O25" s="43"/>
    </row>
    <row r="26" spans="1:19" x14ac:dyDescent="0.3">
      <c r="E26" s="43"/>
      <c r="F26" s="18" t="s">
        <v>20</v>
      </c>
      <c r="G26" s="60">
        <f>G24</f>
        <v>0.1075111869120402</v>
      </c>
      <c r="H26" s="20" t="s">
        <v>21</v>
      </c>
      <c r="I26" s="21">
        <f>I24</f>
        <v>24</v>
      </c>
      <c r="J26" s="46"/>
      <c r="O26" s="43"/>
      <c r="P26" s="18" t="s">
        <v>20</v>
      </c>
      <c r="Q26" s="60">
        <f>Q24</f>
        <v>0.1075111869120402</v>
      </c>
      <c r="R26" s="65" t="s">
        <v>21</v>
      </c>
      <c r="S26" s="21">
        <f>S24</f>
        <v>24</v>
      </c>
    </row>
    <row r="27" spans="1:19" x14ac:dyDescent="0.3">
      <c r="E27" s="43"/>
      <c r="F27" s="43"/>
      <c r="G27" s="43"/>
      <c r="H27" s="43"/>
      <c r="I27" s="43"/>
      <c r="J27" s="43"/>
    </row>
    <row r="28" spans="1:19" x14ac:dyDescent="0.3">
      <c r="E28" s="43"/>
      <c r="F28" s="43"/>
      <c r="G28" s="43"/>
      <c r="H28" s="43"/>
      <c r="I28" s="43"/>
      <c r="J28" s="43"/>
    </row>
    <row r="29" spans="1:19" x14ac:dyDescent="0.3">
      <c r="E29" s="41"/>
      <c r="F29" s="47"/>
      <c r="G29" s="41"/>
      <c r="H29" s="47"/>
      <c r="I29" s="41"/>
      <c r="J29" s="47"/>
    </row>
    <row r="30" spans="1:19" x14ac:dyDescent="0.3">
      <c r="E30" s="48"/>
      <c r="F30" s="43"/>
      <c r="G30" s="43"/>
      <c r="H30" s="43"/>
      <c r="I30" s="43"/>
      <c r="J30" s="43"/>
    </row>
  </sheetData>
  <mergeCells count="7">
    <mergeCell ref="P12:S12"/>
    <mergeCell ref="P22:S22"/>
    <mergeCell ref="A1:G2"/>
    <mergeCell ref="F12:I12"/>
    <mergeCell ref="F22:I22"/>
    <mergeCell ref="A12:B12"/>
    <mergeCell ref="K12:L1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E2B4C-8FA9-4278-965E-887084874CA7}">
  <dimension ref="A1:O30"/>
  <sheetViews>
    <sheetView zoomScale="85" zoomScaleNormal="85" workbookViewId="0">
      <selection activeCell="E30" sqref="E30"/>
    </sheetView>
  </sheetViews>
  <sheetFormatPr baseColWidth="10" defaultRowHeight="14.4" x14ac:dyDescent="0.3"/>
  <cols>
    <col min="1" max="1" width="13.5546875" bestFit="1" customWidth="1"/>
    <col min="2" max="2" width="12.6640625" bestFit="1" customWidth="1"/>
    <col min="3" max="3" width="17" bestFit="1" customWidth="1"/>
    <col min="4" max="4" width="12.6640625" bestFit="1" customWidth="1"/>
    <col min="5" max="5" width="16.21875" bestFit="1" customWidth="1"/>
    <col min="8" max="8" width="12.21875" bestFit="1" customWidth="1"/>
    <col min="9" max="10" width="12.6640625" bestFit="1" customWidth="1"/>
    <col min="13" max="13" width="14.21875" bestFit="1" customWidth="1"/>
    <col min="14" max="15" width="12.6640625" bestFit="1" customWidth="1"/>
  </cols>
  <sheetData>
    <row r="1" spans="1:14" ht="14.4" customHeight="1" x14ac:dyDescent="0.3">
      <c r="A1" s="152" t="s">
        <v>35</v>
      </c>
      <c r="B1" s="152"/>
      <c r="C1" s="152"/>
      <c r="D1" s="152"/>
      <c r="E1" s="152"/>
      <c r="F1" s="152"/>
      <c r="G1" s="152"/>
    </row>
    <row r="2" spans="1:14" ht="14.4" customHeight="1" x14ac:dyDescent="0.3">
      <c r="A2" s="152"/>
      <c r="B2" s="152"/>
      <c r="C2" s="152"/>
      <c r="D2" s="152"/>
      <c r="E2" s="152"/>
      <c r="F2" s="152"/>
      <c r="G2" s="152"/>
    </row>
    <row r="12" spans="1:14" ht="18" x14ac:dyDescent="0.35">
      <c r="B12" s="121">
        <v>1</v>
      </c>
      <c r="D12" s="108">
        <v>2</v>
      </c>
      <c r="G12" s="162" t="s">
        <v>35</v>
      </c>
      <c r="H12" s="162"/>
      <c r="I12" s="162"/>
      <c r="J12" s="162"/>
      <c r="K12" s="57"/>
      <c r="L12" s="57"/>
    </row>
    <row r="13" spans="1:14" x14ac:dyDescent="0.3">
      <c r="A13" s="52" t="s">
        <v>3</v>
      </c>
      <c r="B13" s="125">
        <v>250000</v>
      </c>
      <c r="C13" s="52"/>
      <c r="D13" s="4">
        <v>250000</v>
      </c>
      <c r="E13" s="52"/>
      <c r="G13" s="67" t="s">
        <v>10</v>
      </c>
      <c r="H13" s="67" t="s">
        <v>11</v>
      </c>
      <c r="I13" s="67" t="s">
        <v>36</v>
      </c>
      <c r="J13" s="52"/>
      <c r="L13" s="67" t="s">
        <v>10</v>
      </c>
      <c r="M13" s="67" t="s">
        <v>11</v>
      </c>
      <c r="N13" s="67" t="s">
        <v>14</v>
      </c>
    </row>
    <row r="14" spans="1:14" x14ac:dyDescent="0.3">
      <c r="A14" s="52" t="s">
        <v>6</v>
      </c>
      <c r="B14" s="125" t="s">
        <v>2</v>
      </c>
      <c r="C14" s="4"/>
      <c r="D14" s="52"/>
      <c r="E14" s="52"/>
      <c r="G14" s="9" t="s">
        <v>6</v>
      </c>
      <c r="H14" s="3">
        <f>I14</f>
        <v>268747.80286088539</v>
      </c>
      <c r="I14" s="53">
        <f>H15*((1+(H16/H17))^(H19))</f>
        <v>268747.80286088539</v>
      </c>
      <c r="J14" s="52"/>
      <c r="L14" s="10" t="s">
        <v>6</v>
      </c>
      <c r="M14" s="3">
        <f>N14</f>
        <v>268750</v>
      </c>
      <c r="N14" s="4">
        <f>M15*(1+(M16*M19))</f>
        <v>268750</v>
      </c>
    </row>
    <row r="15" spans="1:14" x14ac:dyDescent="0.3">
      <c r="A15" s="52" t="s">
        <v>1</v>
      </c>
      <c r="B15" s="126">
        <v>2.4250000000000001E-2</v>
      </c>
      <c r="C15" s="127" t="s">
        <v>43</v>
      </c>
      <c r="D15" s="106">
        <v>2.5000000000000001E-2</v>
      </c>
      <c r="E15" s="52" t="s">
        <v>31</v>
      </c>
      <c r="G15" s="9" t="s">
        <v>3</v>
      </c>
      <c r="H15" s="5">
        <f>B13</f>
        <v>250000</v>
      </c>
      <c r="I15" s="53">
        <f>H14*((1+(H16/H17))^(-H19))</f>
        <v>250000</v>
      </c>
      <c r="J15" s="52"/>
      <c r="L15" s="10" t="s">
        <v>3</v>
      </c>
      <c r="M15" s="5">
        <f>D13</f>
        <v>250000</v>
      </c>
      <c r="N15" s="4">
        <f>M14*((1+(M16*M19))^(-1))</f>
        <v>250000</v>
      </c>
    </row>
    <row r="16" spans="1:14" x14ac:dyDescent="0.3">
      <c r="A16" s="52" t="s">
        <v>68</v>
      </c>
      <c r="B16" s="126">
        <f>H26</f>
        <v>2.4128387041824517E-2</v>
      </c>
      <c r="C16" s="128" t="s">
        <v>38</v>
      </c>
      <c r="D16" s="134">
        <f>M24</f>
        <v>2.0833333333333333E-3</v>
      </c>
      <c r="E16" s="52" t="s">
        <v>32</v>
      </c>
      <c r="G16" s="9" t="s">
        <v>1</v>
      </c>
      <c r="H16" s="54">
        <f>B16</f>
        <v>2.4128387041824517E-2</v>
      </c>
      <c r="I16" s="55" t="s">
        <v>22</v>
      </c>
      <c r="J16" s="62">
        <f>H14-H15</f>
        <v>18747.802860885393</v>
      </c>
      <c r="L16" s="10" t="s">
        <v>1</v>
      </c>
      <c r="M16" s="6">
        <f>D16</f>
        <v>2.0833333333333333E-3</v>
      </c>
      <c r="N16" s="11">
        <f>((M14/M15)-1)/M19</f>
        <v>2.083333333333332E-3</v>
      </c>
    </row>
    <row r="17" spans="1:15" x14ac:dyDescent="0.3">
      <c r="A17" s="52" t="s">
        <v>27</v>
      </c>
      <c r="B17" s="66">
        <v>12</v>
      </c>
      <c r="C17" s="52"/>
      <c r="D17" s="52">
        <v>12</v>
      </c>
      <c r="E17" s="52"/>
      <c r="G17" s="9" t="s">
        <v>9</v>
      </c>
      <c r="H17" s="56">
        <f>B17</f>
        <v>12</v>
      </c>
      <c r="I17" s="52"/>
      <c r="J17" s="52"/>
      <c r="L17" s="10" t="s">
        <v>9</v>
      </c>
      <c r="M17" s="7">
        <f>D17</f>
        <v>12</v>
      </c>
      <c r="N17" s="12">
        <f>N19/M18</f>
        <v>11.999999999999993</v>
      </c>
    </row>
    <row r="18" spans="1:15" x14ac:dyDescent="0.3">
      <c r="A18" s="52" t="s">
        <v>28</v>
      </c>
      <c r="B18" s="129">
        <v>3</v>
      </c>
      <c r="C18" s="52"/>
      <c r="D18" s="52">
        <v>3</v>
      </c>
      <c r="E18" s="52"/>
      <c r="G18" s="9" t="s">
        <v>12</v>
      </c>
      <c r="H18" s="56">
        <f>B18</f>
        <v>3</v>
      </c>
      <c r="I18" s="52"/>
      <c r="J18" s="52"/>
      <c r="L18" s="10" t="s">
        <v>12</v>
      </c>
      <c r="M18" s="8">
        <f>D18</f>
        <v>3</v>
      </c>
      <c r="N18" s="13">
        <f>N19/M17</f>
        <v>2.9999999999999982</v>
      </c>
    </row>
    <row r="19" spans="1:15" x14ac:dyDescent="0.3">
      <c r="A19" s="52" t="s">
        <v>39</v>
      </c>
      <c r="B19" s="129">
        <f>B17*B18</f>
        <v>36</v>
      </c>
      <c r="C19" s="52"/>
      <c r="D19" s="52">
        <v>36</v>
      </c>
      <c r="E19" s="52"/>
      <c r="G19" s="9" t="s">
        <v>13</v>
      </c>
      <c r="H19" s="67">
        <f>H17*H18</f>
        <v>36</v>
      </c>
      <c r="I19" s="52"/>
      <c r="J19" s="52"/>
      <c r="L19" s="10" t="s">
        <v>13</v>
      </c>
      <c r="M19" s="14">
        <f>M17*M18</f>
        <v>36</v>
      </c>
      <c r="N19" s="13">
        <f>((M14/M15)-1)/M16</f>
        <v>35.999999999999979</v>
      </c>
    </row>
    <row r="20" spans="1:15" x14ac:dyDescent="0.3">
      <c r="B20" s="40"/>
      <c r="L20" s="10" t="s">
        <v>22</v>
      </c>
      <c r="M20" s="153">
        <f>M15*M19*M16</f>
        <v>18750</v>
      </c>
      <c r="N20" s="154"/>
    </row>
    <row r="21" spans="1:15" x14ac:dyDescent="0.3">
      <c r="A21" t="s">
        <v>78</v>
      </c>
      <c r="B21" s="2" t="s">
        <v>83</v>
      </c>
      <c r="C21" s="23"/>
    </row>
    <row r="22" spans="1:15" ht="15.6" x14ac:dyDescent="0.3">
      <c r="B22" s="2"/>
      <c r="C22" s="2"/>
      <c r="G22" s="163" t="s">
        <v>40</v>
      </c>
      <c r="H22" s="163"/>
      <c r="I22" s="163"/>
      <c r="J22" s="163"/>
      <c r="L22" s="163" t="s">
        <v>15</v>
      </c>
      <c r="M22" s="163"/>
      <c r="N22" s="163"/>
      <c r="O22" s="163"/>
    </row>
    <row r="23" spans="1:15" ht="18" x14ac:dyDescent="0.35">
      <c r="B23" s="2"/>
      <c r="C23" s="2"/>
      <c r="E23" s="49"/>
      <c r="G23" s="15" t="s">
        <v>16</v>
      </c>
      <c r="H23" s="61">
        <f>B15</f>
        <v>2.4250000000000001E-2</v>
      </c>
      <c r="I23" s="15" t="s">
        <v>41</v>
      </c>
      <c r="J23" s="16">
        <v>2</v>
      </c>
      <c r="K23" s="49"/>
      <c r="L23" s="15" t="s">
        <v>16</v>
      </c>
      <c r="M23" s="22">
        <f>D15</f>
        <v>2.5000000000000001E-2</v>
      </c>
      <c r="N23" s="15" t="s">
        <v>17</v>
      </c>
      <c r="O23" s="16">
        <v>1</v>
      </c>
    </row>
    <row r="24" spans="1:15" x14ac:dyDescent="0.3">
      <c r="E24" s="41"/>
      <c r="G24" s="17" t="s">
        <v>18</v>
      </c>
      <c r="H24" s="17">
        <f>J24*(((1+(H23/J23))^(J23/J24))-1)</f>
        <v>2.4128387041824517E-2</v>
      </c>
      <c r="I24" s="15" t="s">
        <v>42</v>
      </c>
      <c r="J24" s="16">
        <v>12</v>
      </c>
      <c r="K24" s="42"/>
      <c r="L24" s="17" t="s">
        <v>18</v>
      </c>
      <c r="M24" s="17">
        <f>(M23/O24)*O23</f>
        <v>2.0833333333333333E-3</v>
      </c>
      <c r="N24" s="15" t="s">
        <v>19</v>
      </c>
      <c r="O24" s="16">
        <v>12</v>
      </c>
    </row>
    <row r="25" spans="1:15" x14ac:dyDescent="0.3">
      <c r="E25" s="43"/>
      <c r="K25" s="44"/>
    </row>
    <row r="26" spans="1:15" x14ac:dyDescent="0.3">
      <c r="E26" s="43"/>
      <c r="G26" s="18" t="s">
        <v>20</v>
      </c>
      <c r="H26" s="60">
        <f>H24</f>
        <v>2.4128387041824517E-2</v>
      </c>
      <c r="I26" s="20" t="s">
        <v>21</v>
      </c>
      <c r="J26" s="21">
        <f>J24</f>
        <v>12</v>
      </c>
      <c r="K26" s="46"/>
      <c r="L26" s="18" t="s">
        <v>20</v>
      </c>
      <c r="M26" s="19">
        <f>M24</f>
        <v>2.0833333333333333E-3</v>
      </c>
      <c r="N26" s="20" t="s">
        <v>21</v>
      </c>
      <c r="O26" s="21">
        <f>O24</f>
        <v>12</v>
      </c>
    </row>
    <row r="27" spans="1:15" x14ac:dyDescent="0.3">
      <c r="E27" s="43"/>
      <c r="F27" s="43"/>
      <c r="G27" s="43"/>
      <c r="H27" s="43"/>
      <c r="I27" s="43"/>
      <c r="J27" s="43"/>
    </row>
    <row r="28" spans="1:15" x14ac:dyDescent="0.3">
      <c r="E28" s="43"/>
      <c r="J28" s="43"/>
    </row>
    <row r="29" spans="1:15" x14ac:dyDescent="0.3">
      <c r="E29" s="41"/>
      <c r="J29" s="47"/>
    </row>
    <row r="30" spans="1:15" x14ac:dyDescent="0.3">
      <c r="E30" s="48"/>
      <c r="J30" s="43"/>
    </row>
  </sheetData>
  <mergeCells count="5">
    <mergeCell ref="A1:G2"/>
    <mergeCell ref="G12:J12"/>
    <mergeCell ref="G22:J22"/>
    <mergeCell ref="L22:O22"/>
    <mergeCell ref="M20:N20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F18AE-0436-4069-B481-42D5B9C13662}">
  <dimension ref="A1:I21"/>
  <sheetViews>
    <sheetView zoomScale="85" zoomScaleNormal="85" workbookViewId="0">
      <selection activeCell="C17" sqref="C17"/>
    </sheetView>
  </sheetViews>
  <sheetFormatPr baseColWidth="10" defaultRowHeight="14.4" x14ac:dyDescent="0.3"/>
  <cols>
    <col min="1" max="1" width="13.5546875" bestFit="1" customWidth="1"/>
    <col min="2" max="2" width="14.21875" bestFit="1" customWidth="1"/>
    <col min="3" max="3" width="17" bestFit="1" customWidth="1"/>
    <col min="4" max="4" width="12.6640625" bestFit="1" customWidth="1"/>
    <col min="5" max="5" width="16.21875" bestFit="1" customWidth="1"/>
    <col min="8" max="8" width="12.21875" bestFit="1" customWidth="1"/>
    <col min="9" max="9" width="14.21875" bestFit="1" customWidth="1"/>
  </cols>
  <sheetData>
    <row r="1" spans="1:9" ht="14.4" customHeight="1" x14ac:dyDescent="0.3">
      <c r="A1" s="152" t="s">
        <v>35</v>
      </c>
      <c r="B1" s="152"/>
      <c r="C1" s="152"/>
      <c r="D1" s="152"/>
      <c r="E1" s="152"/>
      <c r="F1" s="152"/>
      <c r="G1" s="152"/>
    </row>
    <row r="2" spans="1:9" ht="14.4" customHeight="1" x14ac:dyDescent="0.3">
      <c r="A2" s="152"/>
      <c r="B2" s="152"/>
      <c r="C2" s="152"/>
      <c r="D2" s="152"/>
      <c r="E2" s="152"/>
      <c r="F2" s="152"/>
      <c r="G2" s="152"/>
    </row>
    <row r="12" spans="1:9" ht="18" x14ac:dyDescent="0.35">
      <c r="A12" s="155" t="s">
        <v>11</v>
      </c>
      <c r="B12" s="155"/>
      <c r="F12" s="162" t="s">
        <v>35</v>
      </c>
      <c r="G12" s="162"/>
      <c r="H12" s="162"/>
      <c r="I12" s="162"/>
    </row>
    <row r="13" spans="1:9" x14ac:dyDescent="0.3">
      <c r="A13" s="52" t="s">
        <v>3</v>
      </c>
      <c r="B13" s="125" t="s">
        <v>2</v>
      </c>
      <c r="D13" s="2"/>
      <c r="F13" s="67" t="s">
        <v>10</v>
      </c>
      <c r="G13" s="67" t="s">
        <v>11</v>
      </c>
      <c r="H13" s="67" t="s">
        <v>36</v>
      </c>
      <c r="I13" s="52"/>
    </row>
    <row r="14" spans="1:9" x14ac:dyDescent="0.3">
      <c r="A14" s="52" t="s">
        <v>6</v>
      </c>
      <c r="B14" s="125">
        <v>1485000</v>
      </c>
      <c r="C14" s="2"/>
      <c r="F14" s="9" t="s">
        <v>6</v>
      </c>
      <c r="G14" s="3">
        <f>B14</f>
        <v>1485000</v>
      </c>
      <c r="H14" s="53">
        <f>G15*((1+(G16/G17))^(G19))</f>
        <v>1485000</v>
      </c>
      <c r="I14" s="52"/>
    </row>
    <row r="15" spans="1:9" x14ac:dyDescent="0.3">
      <c r="A15" s="52" t="s">
        <v>1</v>
      </c>
      <c r="B15" s="126">
        <v>4.3499999999999997E-2</v>
      </c>
      <c r="C15" s="58" t="s">
        <v>45</v>
      </c>
      <c r="D15" s="63"/>
      <c r="F15" s="9" t="s">
        <v>3</v>
      </c>
      <c r="G15" s="5">
        <f>H15</f>
        <v>1453295.191893257</v>
      </c>
      <c r="H15" s="53">
        <f>G14*((1+(G16/G17))^(-G19))</f>
        <v>1453295.191893257</v>
      </c>
      <c r="I15" s="52"/>
    </row>
    <row r="16" spans="1:9" x14ac:dyDescent="0.3">
      <c r="A16" s="52" t="s">
        <v>1</v>
      </c>
      <c r="B16" s="126">
        <v>1.4396127130536396E-2</v>
      </c>
      <c r="C16" s="59" t="s">
        <v>85</v>
      </c>
      <c r="D16" s="64"/>
      <c r="F16" s="9" t="s">
        <v>1</v>
      </c>
      <c r="G16" s="54">
        <f>B16</f>
        <v>1.4396127130536396E-2</v>
      </c>
      <c r="H16" s="55" t="s">
        <v>22</v>
      </c>
      <c r="I16" s="62">
        <f>G14-G15</f>
        <v>31704.808106743032</v>
      </c>
    </row>
    <row r="17" spans="1:9" x14ac:dyDescent="0.3">
      <c r="A17" s="52" t="s">
        <v>27</v>
      </c>
      <c r="B17" s="66">
        <v>12</v>
      </c>
      <c r="F17" s="9" t="s">
        <v>9</v>
      </c>
      <c r="G17" s="56">
        <f>B17</f>
        <v>12</v>
      </c>
      <c r="H17" s="52"/>
      <c r="I17" s="52"/>
    </row>
    <row r="18" spans="1:9" x14ac:dyDescent="0.3">
      <c r="A18" s="52" t="s">
        <v>28</v>
      </c>
      <c r="B18" s="129">
        <f>18/12</f>
        <v>1.5</v>
      </c>
      <c r="F18" s="9" t="s">
        <v>12</v>
      </c>
      <c r="G18" s="56">
        <f>B18</f>
        <v>1.5</v>
      </c>
      <c r="H18" s="52"/>
      <c r="I18" s="52"/>
    </row>
    <row r="19" spans="1:9" x14ac:dyDescent="0.3">
      <c r="A19" s="52" t="s">
        <v>39</v>
      </c>
      <c r="B19" s="129">
        <f>B17*B18</f>
        <v>18</v>
      </c>
      <c r="F19" s="9" t="s">
        <v>13</v>
      </c>
      <c r="G19" s="67">
        <f>G17*G18</f>
        <v>18</v>
      </c>
      <c r="H19" s="52"/>
      <c r="I19" s="52"/>
    </row>
    <row r="20" spans="1:9" x14ac:dyDescent="0.3">
      <c r="B20" s="40"/>
    </row>
    <row r="21" spans="1:9" x14ac:dyDescent="0.3">
      <c r="B21" s="2"/>
      <c r="C21" s="23"/>
    </row>
  </sheetData>
  <mergeCells count="3">
    <mergeCell ref="A1:G2"/>
    <mergeCell ref="F12:I12"/>
    <mergeCell ref="A12:B1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D87E2-0EDF-42DD-8438-D3A83D62215F}">
  <dimension ref="A1:K133"/>
  <sheetViews>
    <sheetView zoomScaleNormal="100" workbookViewId="0">
      <selection activeCell="C14" sqref="C14"/>
    </sheetView>
  </sheetViews>
  <sheetFormatPr baseColWidth="10" defaultRowHeight="14.4" x14ac:dyDescent="0.3"/>
  <cols>
    <col min="2" max="2" width="13.33203125" customWidth="1"/>
    <col min="3" max="3" width="14.44140625" bestFit="1" customWidth="1"/>
    <col min="4" max="4" width="14.21875" customWidth="1"/>
    <col min="5" max="5" width="14" bestFit="1" customWidth="1"/>
    <col min="6" max="6" width="17.109375" bestFit="1" customWidth="1"/>
  </cols>
  <sheetData>
    <row r="1" spans="1:11" ht="21" x14ac:dyDescent="0.4">
      <c r="A1" s="100"/>
      <c r="B1" s="164" t="s">
        <v>46</v>
      </c>
      <c r="C1" s="164"/>
      <c r="D1" s="164"/>
      <c r="E1" s="164"/>
      <c r="F1" s="164"/>
      <c r="G1" s="100"/>
      <c r="H1" s="100"/>
      <c r="I1" s="100"/>
    </row>
    <row r="2" spans="1:11" ht="14.4" customHeight="1" thickBot="1" x14ac:dyDescent="0.45">
      <c r="A2" s="100"/>
      <c r="B2" s="68"/>
      <c r="C2" s="68"/>
      <c r="D2" s="69"/>
      <c r="E2" s="69"/>
      <c r="F2" s="69"/>
      <c r="G2" s="100"/>
      <c r="H2" s="100"/>
      <c r="I2" s="100"/>
    </row>
    <row r="3" spans="1:11" ht="15.6" x14ac:dyDescent="0.3">
      <c r="B3" s="165" t="s">
        <v>47</v>
      </c>
      <c r="C3" s="166"/>
      <c r="D3" s="70" t="s">
        <v>48</v>
      </c>
      <c r="E3" s="71"/>
      <c r="F3" s="71"/>
    </row>
    <row r="4" spans="1:11" x14ac:dyDescent="0.3">
      <c r="B4" s="72" t="s">
        <v>3</v>
      </c>
      <c r="C4" s="139">
        <f>D4</f>
        <v>-9934.2265095200382</v>
      </c>
      <c r="D4" s="101">
        <f>PV(C6,C10,C5,,0)</f>
        <v>-9934.2265095200382</v>
      </c>
      <c r="E4" s="74"/>
      <c r="F4" s="75"/>
    </row>
    <row r="5" spans="1:11" x14ac:dyDescent="0.3">
      <c r="B5" s="72" t="s">
        <v>49</v>
      </c>
      <c r="C5" s="73">
        <v>1000</v>
      </c>
      <c r="D5" s="101">
        <f>PMT(C6,C10,C4,0,0)</f>
        <v>999.99999999999784</v>
      </c>
      <c r="E5" s="76"/>
      <c r="F5" s="77"/>
    </row>
    <row r="6" spans="1:11" x14ac:dyDescent="0.3">
      <c r="B6" s="72" t="s">
        <v>50</v>
      </c>
      <c r="C6" s="78">
        <f>C7/C8</f>
        <v>3.0333333333333334E-2</v>
      </c>
      <c r="D6" s="79">
        <f>RATE(C10,C5,C4,0,0,0)</f>
        <v>3.0333333333301796E-2</v>
      </c>
      <c r="E6" s="80"/>
      <c r="F6" s="81"/>
    </row>
    <row r="7" spans="1:11" x14ac:dyDescent="0.3">
      <c r="B7" s="72" t="s">
        <v>1</v>
      </c>
      <c r="C7" s="82">
        <v>0.182</v>
      </c>
      <c r="D7" s="83">
        <f>C6*C8</f>
        <v>0.182</v>
      </c>
      <c r="E7" s="84"/>
      <c r="F7" s="69"/>
    </row>
    <row r="8" spans="1:11" x14ac:dyDescent="0.3">
      <c r="B8" s="72" t="s">
        <v>27</v>
      </c>
      <c r="C8" s="7">
        <v>6</v>
      </c>
      <c r="D8" s="29">
        <f>C8</f>
        <v>6</v>
      </c>
      <c r="E8" s="69"/>
      <c r="F8" s="85"/>
    </row>
    <row r="9" spans="1:11" x14ac:dyDescent="0.3">
      <c r="B9" s="72" t="s">
        <v>28</v>
      </c>
      <c r="C9" s="7">
        <v>2</v>
      </c>
      <c r="D9" s="29">
        <f>C9</f>
        <v>2</v>
      </c>
      <c r="E9" s="69"/>
      <c r="F9" s="75"/>
    </row>
    <row r="10" spans="1:11" ht="15" thickBot="1" x14ac:dyDescent="0.35">
      <c r="B10" s="86" t="s">
        <v>51</v>
      </c>
      <c r="C10" s="87">
        <f>C8*C9</f>
        <v>12</v>
      </c>
      <c r="D10" s="88">
        <f>NPER(C6,C5,C4,0,0)</f>
        <v>11.999999999999966</v>
      </c>
    </row>
    <row r="11" spans="1:11" ht="15" thickBot="1" x14ac:dyDescent="0.35"/>
    <row r="12" spans="1:11" ht="15" thickBot="1" x14ac:dyDescent="0.35">
      <c r="B12" s="89" t="s">
        <v>52</v>
      </c>
      <c r="C12" s="90">
        <f>SUBTOTAL(9,C14:C133)</f>
        <v>12000</v>
      </c>
      <c r="D12" s="91">
        <f t="shared" ref="D12" si="0">SUBTOTAL(9,D14:D133)</f>
        <v>2065.7734904799286</v>
      </c>
      <c r="E12" s="92">
        <f>SUBTOTAL(9,E14:E133)</f>
        <v>9934.2265095200728</v>
      </c>
      <c r="F12" s="93">
        <f>-C4</f>
        <v>9934.2265095200382</v>
      </c>
    </row>
    <row r="13" spans="1:11" ht="15" thickBot="1" x14ac:dyDescent="0.35">
      <c r="B13" s="94" t="s">
        <v>53</v>
      </c>
      <c r="C13" s="95" t="s">
        <v>54</v>
      </c>
      <c r="D13" s="95" t="s">
        <v>55</v>
      </c>
      <c r="E13" s="95" t="s">
        <v>56</v>
      </c>
      <c r="F13" s="96" t="s">
        <v>57</v>
      </c>
      <c r="J13" s="150"/>
      <c r="K13" s="150"/>
    </row>
    <row r="14" spans="1:11" x14ac:dyDescent="0.3">
      <c r="B14" s="97">
        <v>1</v>
      </c>
      <c r="C14" s="98">
        <f>$C$5</f>
        <v>1000</v>
      </c>
      <c r="D14" s="99">
        <f>F12*$C$6</f>
        <v>301.33820412210781</v>
      </c>
      <c r="E14" s="99">
        <f>C14-D14</f>
        <v>698.66179587789225</v>
      </c>
      <c r="F14" s="99">
        <f>F12-E14</f>
        <v>9235.5647136421467</v>
      </c>
    </row>
    <row r="15" spans="1:11" x14ac:dyDescent="0.3">
      <c r="B15" s="97">
        <v>2</v>
      </c>
      <c r="C15" s="98">
        <f t="shared" ref="C15:C78" si="1">IF(B15&gt;$C$10,,C14)</f>
        <v>1000</v>
      </c>
      <c r="D15" s="99">
        <f>IF(B15&gt;$C$10,,F14*$C$6)</f>
        <v>280.14546298047844</v>
      </c>
      <c r="E15" s="99">
        <f t="shared" ref="E15:E78" si="2">IF(B15&gt;$C$10,,C15-D15)</f>
        <v>719.85453701952156</v>
      </c>
      <c r="F15" s="99">
        <f t="shared" ref="F15:F78" si="3">IF(B15&gt;$C$10,,F14-E15)</f>
        <v>8515.710176622626</v>
      </c>
      <c r="J15" s="150"/>
      <c r="K15" s="150"/>
    </row>
    <row r="16" spans="1:11" x14ac:dyDescent="0.3">
      <c r="B16" s="97">
        <v>3</v>
      </c>
      <c r="C16" s="98">
        <f t="shared" si="1"/>
        <v>1000</v>
      </c>
      <c r="D16" s="99">
        <f t="shared" ref="D16:D79" si="4">IF(B16&gt;$C$10,,F15*$C$6)</f>
        <v>258.30987535755298</v>
      </c>
      <c r="E16" s="99">
        <f t="shared" si="2"/>
        <v>741.69012464244702</v>
      </c>
      <c r="F16" s="99">
        <f t="shared" si="3"/>
        <v>7774.0200519801792</v>
      </c>
    </row>
    <row r="17" spans="2:6" x14ac:dyDescent="0.3">
      <c r="B17" s="97">
        <v>4</v>
      </c>
      <c r="C17" s="98">
        <f t="shared" si="1"/>
        <v>1000</v>
      </c>
      <c r="D17" s="99">
        <f t="shared" si="4"/>
        <v>235.8119415767321</v>
      </c>
      <c r="E17" s="99">
        <f t="shared" si="2"/>
        <v>764.18805842326788</v>
      </c>
      <c r="F17" s="99">
        <f t="shared" si="3"/>
        <v>7009.8319935569116</v>
      </c>
    </row>
    <row r="18" spans="2:6" x14ac:dyDescent="0.3">
      <c r="B18" s="97">
        <v>5</v>
      </c>
      <c r="C18" s="98">
        <f t="shared" si="1"/>
        <v>1000</v>
      </c>
      <c r="D18" s="99">
        <f t="shared" si="4"/>
        <v>212.63157047122633</v>
      </c>
      <c r="E18" s="99">
        <f t="shared" si="2"/>
        <v>787.36842952877373</v>
      </c>
      <c r="F18" s="99">
        <f t="shared" si="3"/>
        <v>6222.4635640281376</v>
      </c>
    </row>
    <row r="19" spans="2:6" x14ac:dyDescent="0.3">
      <c r="B19" s="97">
        <v>6</v>
      </c>
      <c r="C19" s="98">
        <f t="shared" si="1"/>
        <v>1000</v>
      </c>
      <c r="D19" s="99">
        <f t="shared" si="4"/>
        <v>188.74806144218684</v>
      </c>
      <c r="E19" s="99">
        <f t="shared" si="2"/>
        <v>811.25193855781322</v>
      </c>
      <c r="F19" s="99">
        <f t="shared" si="3"/>
        <v>5411.2116254703242</v>
      </c>
    </row>
    <row r="20" spans="2:6" x14ac:dyDescent="0.3">
      <c r="B20" s="97">
        <v>7</v>
      </c>
      <c r="C20" s="98">
        <f t="shared" si="1"/>
        <v>1000</v>
      </c>
      <c r="D20" s="99">
        <f t="shared" si="4"/>
        <v>164.14008597259985</v>
      </c>
      <c r="E20" s="99">
        <f t="shared" si="2"/>
        <v>835.85991402740012</v>
      </c>
      <c r="F20" s="99">
        <f t="shared" si="3"/>
        <v>4575.3517114429242</v>
      </c>
    </row>
    <row r="21" spans="2:6" x14ac:dyDescent="0.3">
      <c r="B21" s="97">
        <v>8</v>
      </c>
      <c r="C21" s="98">
        <f t="shared" si="1"/>
        <v>1000</v>
      </c>
      <c r="D21" s="99">
        <f t="shared" si="4"/>
        <v>138.78566858043536</v>
      </c>
      <c r="E21" s="99">
        <f t="shared" si="2"/>
        <v>861.21433141956459</v>
      </c>
      <c r="F21" s="99">
        <f t="shared" si="3"/>
        <v>3714.1373800233596</v>
      </c>
    </row>
    <row r="22" spans="2:6" x14ac:dyDescent="0.3">
      <c r="B22" s="97">
        <v>9</v>
      </c>
      <c r="C22" s="98">
        <f t="shared" si="1"/>
        <v>1000</v>
      </c>
      <c r="D22" s="99">
        <f t="shared" si="4"/>
        <v>112.66216719404191</v>
      </c>
      <c r="E22" s="99">
        <f t="shared" si="2"/>
        <v>887.3378328059581</v>
      </c>
      <c r="F22" s="99">
        <f t="shared" si="3"/>
        <v>2826.7995472174016</v>
      </c>
    </row>
    <row r="23" spans="2:6" x14ac:dyDescent="0.3">
      <c r="B23" s="97">
        <v>10</v>
      </c>
      <c r="C23" s="98">
        <f t="shared" si="1"/>
        <v>1000</v>
      </c>
      <c r="D23" s="99">
        <f t="shared" si="4"/>
        <v>85.746252932261186</v>
      </c>
      <c r="E23" s="99">
        <f t="shared" si="2"/>
        <v>914.2537470677388</v>
      </c>
      <c r="F23" s="99">
        <f t="shared" si="3"/>
        <v>1912.5458001496627</v>
      </c>
    </row>
    <row r="24" spans="2:6" x14ac:dyDescent="0.3">
      <c r="B24" s="97">
        <v>11</v>
      </c>
      <c r="C24" s="98">
        <f t="shared" si="1"/>
        <v>1000</v>
      </c>
      <c r="D24" s="99">
        <f t="shared" si="4"/>
        <v>58.013889271206438</v>
      </c>
      <c r="E24" s="99">
        <f t="shared" si="2"/>
        <v>941.98611072879362</v>
      </c>
      <c r="F24" s="99">
        <f t="shared" si="3"/>
        <v>970.55968942086906</v>
      </c>
    </row>
    <row r="25" spans="2:6" x14ac:dyDescent="0.3">
      <c r="B25" s="97">
        <v>12</v>
      </c>
      <c r="C25" s="98">
        <f t="shared" si="1"/>
        <v>1000</v>
      </c>
      <c r="D25" s="99">
        <f t="shared" si="4"/>
        <v>29.440310579099695</v>
      </c>
      <c r="E25" s="99">
        <f t="shared" si="2"/>
        <v>970.55968942090033</v>
      </c>
      <c r="F25" s="99">
        <f t="shared" si="3"/>
        <v>-3.1263880373444408E-11</v>
      </c>
    </row>
    <row r="26" spans="2:6" x14ac:dyDescent="0.3">
      <c r="B26" s="97">
        <v>13</v>
      </c>
      <c r="C26" s="98">
        <f t="shared" si="1"/>
        <v>0</v>
      </c>
      <c r="D26" s="99">
        <f t="shared" si="4"/>
        <v>0</v>
      </c>
      <c r="E26" s="99">
        <f t="shared" si="2"/>
        <v>0</v>
      </c>
      <c r="F26" s="99">
        <f t="shared" si="3"/>
        <v>0</v>
      </c>
    </row>
    <row r="27" spans="2:6" x14ac:dyDescent="0.3">
      <c r="B27" s="97">
        <v>14</v>
      </c>
      <c r="C27" s="98">
        <f t="shared" si="1"/>
        <v>0</v>
      </c>
      <c r="D27" s="99">
        <f t="shared" si="4"/>
        <v>0</v>
      </c>
      <c r="E27" s="99">
        <f t="shared" si="2"/>
        <v>0</v>
      </c>
      <c r="F27" s="99">
        <f t="shared" si="3"/>
        <v>0</v>
      </c>
    </row>
    <row r="28" spans="2:6" x14ac:dyDescent="0.3">
      <c r="B28" s="97">
        <v>15</v>
      </c>
      <c r="C28" s="98">
        <f t="shared" si="1"/>
        <v>0</v>
      </c>
      <c r="D28" s="99">
        <f t="shared" si="4"/>
        <v>0</v>
      </c>
      <c r="E28" s="99">
        <f t="shared" si="2"/>
        <v>0</v>
      </c>
      <c r="F28" s="99">
        <f t="shared" si="3"/>
        <v>0</v>
      </c>
    </row>
    <row r="29" spans="2:6" x14ac:dyDescent="0.3">
      <c r="B29" s="97">
        <v>16</v>
      </c>
      <c r="C29" s="98">
        <f t="shared" si="1"/>
        <v>0</v>
      </c>
      <c r="D29" s="99">
        <f t="shared" si="4"/>
        <v>0</v>
      </c>
      <c r="E29" s="99">
        <f t="shared" si="2"/>
        <v>0</v>
      </c>
      <c r="F29" s="99">
        <f t="shared" si="3"/>
        <v>0</v>
      </c>
    </row>
    <row r="30" spans="2:6" x14ac:dyDescent="0.3">
      <c r="B30" s="97">
        <v>17</v>
      </c>
      <c r="C30" s="98">
        <f t="shared" si="1"/>
        <v>0</v>
      </c>
      <c r="D30" s="99">
        <f t="shared" si="4"/>
        <v>0</v>
      </c>
      <c r="E30" s="99">
        <f t="shared" si="2"/>
        <v>0</v>
      </c>
      <c r="F30" s="99">
        <f t="shared" si="3"/>
        <v>0</v>
      </c>
    </row>
    <row r="31" spans="2:6" x14ac:dyDescent="0.3">
      <c r="B31" s="97">
        <v>18</v>
      </c>
      <c r="C31" s="98">
        <f t="shared" si="1"/>
        <v>0</v>
      </c>
      <c r="D31" s="99">
        <f t="shared" si="4"/>
        <v>0</v>
      </c>
      <c r="E31" s="99">
        <f t="shared" si="2"/>
        <v>0</v>
      </c>
      <c r="F31" s="99">
        <f t="shared" si="3"/>
        <v>0</v>
      </c>
    </row>
    <row r="32" spans="2:6" x14ac:dyDescent="0.3">
      <c r="B32" s="97">
        <v>19</v>
      </c>
      <c r="C32" s="98">
        <f t="shared" si="1"/>
        <v>0</v>
      </c>
      <c r="D32" s="99">
        <f t="shared" si="4"/>
        <v>0</v>
      </c>
      <c r="E32" s="99">
        <f t="shared" si="2"/>
        <v>0</v>
      </c>
      <c r="F32" s="99">
        <f t="shared" si="3"/>
        <v>0</v>
      </c>
    </row>
    <row r="33" spans="2:6" x14ac:dyDescent="0.3">
      <c r="B33" s="97">
        <v>20</v>
      </c>
      <c r="C33" s="98">
        <f t="shared" si="1"/>
        <v>0</v>
      </c>
      <c r="D33" s="99">
        <f t="shared" si="4"/>
        <v>0</v>
      </c>
      <c r="E33" s="99">
        <f t="shared" si="2"/>
        <v>0</v>
      </c>
      <c r="F33" s="99">
        <f t="shared" si="3"/>
        <v>0</v>
      </c>
    </row>
    <row r="34" spans="2:6" x14ac:dyDescent="0.3">
      <c r="B34" s="97">
        <v>21</v>
      </c>
      <c r="C34" s="98">
        <f t="shared" si="1"/>
        <v>0</v>
      </c>
      <c r="D34" s="99">
        <f t="shared" si="4"/>
        <v>0</v>
      </c>
      <c r="E34" s="99">
        <f t="shared" si="2"/>
        <v>0</v>
      </c>
      <c r="F34" s="99">
        <f t="shared" si="3"/>
        <v>0</v>
      </c>
    </row>
    <row r="35" spans="2:6" x14ac:dyDescent="0.3">
      <c r="B35" s="97">
        <v>22</v>
      </c>
      <c r="C35" s="98">
        <f t="shared" si="1"/>
        <v>0</v>
      </c>
      <c r="D35" s="99">
        <f t="shared" si="4"/>
        <v>0</v>
      </c>
      <c r="E35" s="99">
        <f t="shared" si="2"/>
        <v>0</v>
      </c>
      <c r="F35" s="99">
        <f t="shared" si="3"/>
        <v>0</v>
      </c>
    </row>
    <row r="36" spans="2:6" x14ac:dyDescent="0.3">
      <c r="B36" s="97">
        <v>23</v>
      </c>
      <c r="C36" s="98">
        <f t="shared" si="1"/>
        <v>0</v>
      </c>
      <c r="D36" s="99">
        <f t="shared" si="4"/>
        <v>0</v>
      </c>
      <c r="E36" s="99">
        <f t="shared" si="2"/>
        <v>0</v>
      </c>
      <c r="F36" s="99">
        <f t="shared" si="3"/>
        <v>0</v>
      </c>
    </row>
    <row r="37" spans="2:6" x14ac:dyDescent="0.3">
      <c r="B37" s="97">
        <v>24</v>
      </c>
      <c r="C37" s="98">
        <f t="shared" si="1"/>
        <v>0</v>
      </c>
      <c r="D37" s="99">
        <f t="shared" si="4"/>
        <v>0</v>
      </c>
      <c r="E37" s="99">
        <f t="shared" si="2"/>
        <v>0</v>
      </c>
      <c r="F37" s="99">
        <f t="shared" si="3"/>
        <v>0</v>
      </c>
    </row>
    <row r="38" spans="2:6" x14ac:dyDescent="0.3">
      <c r="B38" s="97">
        <v>25</v>
      </c>
      <c r="C38" s="98">
        <f t="shared" si="1"/>
        <v>0</v>
      </c>
      <c r="D38" s="99">
        <f t="shared" si="4"/>
        <v>0</v>
      </c>
      <c r="E38" s="99">
        <f t="shared" si="2"/>
        <v>0</v>
      </c>
      <c r="F38" s="99">
        <f t="shared" si="3"/>
        <v>0</v>
      </c>
    </row>
    <row r="39" spans="2:6" x14ac:dyDescent="0.3">
      <c r="B39" s="97">
        <v>26</v>
      </c>
      <c r="C39" s="98">
        <f t="shared" si="1"/>
        <v>0</v>
      </c>
      <c r="D39" s="99">
        <f t="shared" si="4"/>
        <v>0</v>
      </c>
      <c r="E39" s="99">
        <f t="shared" si="2"/>
        <v>0</v>
      </c>
      <c r="F39" s="99">
        <f t="shared" si="3"/>
        <v>0</v>
      </c>
    </row>
    <row r="40" spans="2:6" x14ac:dyDescent="0.3">
      <c r="B40" s="97">
        <v>27</v>
      </c>
      <c r="C40" s="98">
        <f t="shared" si="1"/>
        <v>0</v>
      </c>
      <c r="D40" s="99">
        <f t="shared" si="4"/>
        <v>0</v>
      </c>
      <c r="E40" s="99">
        <f t="shared" si="2"/>
        <v>0</v>
      </c>
      <c r="F40" s="99">
        <f t="shared" si="3"/>
        <v>0</v>
      </c>
    </row>
    <row r="41" spans="2:6" x14ac:dyDescent="0.3">
      <c r="B41" s="97">
        <v>28</v>
      </c>
      <c r="C41" s="98">
        <f t="shared" si="1"/>
        <v>0</v>
      </c>
      <c r="D41" s="99">
        <f t="shared" si="4"/>
        <v>0</v>
      </c>
      <c r="E41" s="99">
        <f t="shared" si="2"/>
        <v>0</v>
      </c>
      <c r="F41" s="99">
        <f t="shared" si="3"/>
        <v>0</v>
      </c>
    </row>
    <row r="42" spans="2:6" x14ac:dyDescent="0.3">
      <c r="B42" s="97">
        <v>29</v>
      </c>
      <c r="C42" s="98">
        <f t="shared" si="1"/>
        <v>0</v>
      </c>
      <c r="D42" s="99">
        <f t="shared" si="4"/>
        <v>0</v>
      </c>
      <c r="E42" s="99">
        <f t="shared" si="2"/>
        <v>0</v>
      </c>
      <c r="F42" s="99">
        <f t="shared" si="3"/>
        <v>0</v>
      </c>
    </row>
    <row r="43" spans="2:6" x14ac:dyDescent="0.3">
      <c r="B43" s="97">
        <v>30</v>
      </c>
      <c r="C43" s="98">
        <f t="shared" si="1"/>
        <v>0</v>
      </c>
      <c r="D43" s="99">
        <f t="shared" si="4"/>
        <v>0</v>
      </c>
      <c r="E43" s="99">
        <f t="shared" si="2"/>
        <v>0</v>
      </c>
      <c r="F43" s="99">
        <f t="shared" si="3"/>
        <v>0</v>
      </c>
    </row>
    <row r="44" spans="2:6" x14ac:dyDescent="0.3">
      <c r="B44" s="97">
        <v>31</v>
      </c>
      <c r="C44" s="98">
        <f t="shared" si="1"/>
        <v>0</v>
      </c>
      <c r="D44" s="99">
        <f t="shared" si="4"/>
        <v>0</v>
      </c>
      <c r="E44" s="99">
        <f t="shared" si="2"/>
        <v>0</v>
      </c>
      <c r="F44" s="99">
        <f t="shared" si="3"/>
        <v>0</v>
      </c>
    </row>
    <row r="45" spans="2:6" x14ac:dyDescent="0.3">
      <c r="B45" s="97">
        <v>32</v>
      </c>
      <c r="C45" s="98">
        <f t="shared" si="1"/>
        <v>0</v>
      </c>
      <c r="D45" s="99">
        <f t="shared" si="4"/>
        <v>0</v>
      </c>
      <c r="E45" s="99">
        <f t="shared" si="2"/>
        <v>0</v>
      </c>
      <c r="F45" s="99">
        <f t="shared" si="3"/>
        <v>0</v>
      </c>
    </row>
    <row r="46" spans="2:6" x14ac:dyDescent="0.3">
      <c r="B46" s="97">
        <v>33</v>
      </c>
      <c r="C46" s="98">
        <f t="shared" si="1"/>
        <v>0</v>
      </c>
      <c r="D46" s="99">
        <f t="shared" si="4"/>
        <v>0</v>
      </c>
      <c r="E46" s="99">
        <f t="shared" si="2"/>
        <v>0</v>
      </c>
      <c r="F46" s="99">
        <f t="shared" si="3"/>
        <v>0</v>
      </c>
    </row>
    <row r="47" spans="2:6" x14ac:dyDescent="0.3">
      <c r="B47" s="97">
        <v>34</v>
      </c>
      <c r="C47" s="98">
        <f t="shared" si="1"/>
        <v>0</v>
      </c>
      <c r="D47" s="99">
        <f t="shared" si="4"/>
        <v>0</v>
      </c>
      <c r="E47" s="99">
        <f t="shared" si="2"/>
        <v>0</v>
      </c>
      <c r="F47" s="99">
        <f t="shared" si="3"/>
        <v>0</v>
      </c>
    </row>
    <row r="48" spans="2:6" x14ac:dyDescent="0.3">
      <c r="B48" s="97">
        <v>35</v>
      </c>
      <c r="C48" s="98">
        <f t="shared" si="1"/>
        <v>0</v>
      </c>
      <c r="D48" s="99">
        <f t="shared" si="4"/>
        <v>0</v>
      </c>
      <c r="E48" s="99">
        <f t="shared" si="2"/>
        <v>0</v>
      </c>
      <c r="F48" s="99">
        <f t="shared" si="3"/>
        <v>0</v>
      </c>
    </row>
    <row r="49" spans="2:6" x14ac:dyDescent="0.3">
      <c r="B49" s="97">
        <v>36</v>
      </c>
      <c r="C49" s="98">
        <f t="shared" si="1"/>
        <v>0</v>
      </c>
      <c r="D49" s="99">
        <f t="shared" si="4"/>
        <v>0</v>
      </c>
      <c r="E49" s="99">
        <f t="shared" si="2"/>
        <v>0</v>
      </c>
      <c r="F49" s="99">
        <f t="shared" si="3"/>
        <v>0</v>
      </c>
    </row>
    <row r="50" spans="2:6" x14ac:dyDescent="0.3">
      <c r="B50" s="97">
        <v>37</v>
      </c>
      <c r="C50" s="98">
        <f t="shared" si="1"/>
        <v>0</v>
      </c>
      <c r="D50" s="99">
        <f t="shared" si="4"/>
        <v>0</v>
      </c>
      <c r="E50" s="99">
        <f t="shared" si="2"/>
        <v>0</v>
      </c>
      <c r="F50" s="99">
        <f t="shared" si="3"/>
        <v>0</v>
      </c>
    </row>
    <row r="51" spans="2:6" x14ac:dyDescent="0.3">
      <c r="B51" s="97">
        <v>38</v>
      </c>
      <c r="C51" s="98">
        <f t="shared" si="1"/>
        <v>0</v>
      </c>
      <c r="D51" s="99">
        <f t="shared" si="4"/>
        <v>0</v>
      </c>
      <c r="E51" s="99">
        <f t="shared" si="2"/>
        <v>0</v>
      </c>
      <c r="F51" s="99">
        <f t="shared" si="3"/>
        <v>0</v>
      </c>
    </row>
    <row r="52" spans="2:6" x14ac:dyDescent="0.3">
      <c r="B52" s="97">
        <v>39</v>
      </c>
      <c r="C52" s="98">
        <f t="shared" si="1"/>
        <v>0</v>
      </c>
      <c r="D52" s="99">
        <f t="shared" si="4"/>
        <v>0</v>
      </c>
      <c r="E52" s="99">
        <f t="shared" si="2"/>
        <v>0</v>
      </c>
      <c r="F52" s="99">
        <f t="shared" si="3"/>
        <v>0</v>
      </c>
    </row>
    <row r="53" spans="2:6" x14ac:dyDescent="0.3">
      <c r="B53" s="97">
        <v>40</v>
      </c>
      <c r="C53" s="98">
        <f t="shared" si="1"/>
        <v>0</v>
      </c>
      <c r="D53" s="99">
        <f t="shared" si="4"/>
        <v>0</v>
      </c>
      <c r="E53" s="99">
        <f t="shared" si="2"/>
        <v>0</v>
      </c>
      <c r="F53" s="99">
        <f t="shared" si="3"/>
        <v>0</v>
      </c>
    </row>
    <row r="54" spans="2:6" x14ac:dyDescent="0.3">
      <c r="B54" s="97">
        <v>41</v>
      </c>
      <c r="C54" s="98">
        <f t="shared" si="1"/>
        <v>0</v>
      </c>
      <c r="D54" s="99">
        <f t="shared" si="4"/>
        <v>0</v>
      </c>
      <c r="E54" s="99">
        <f t="shared" si="2"/>
        <v>0</v>
      </c>
      <c r="F54" s="99">
        <f t="shared" si="3"/>
        <v>0</v>
      </c>
    </row>
    <row r="55" spans="2:6" x14ac:dyDescent="0.3">
      <c r="B55" s="97">
        <v>42</v>
      </c>
      <c r="C55" s="98">
        <f t="shared" si="1"/>
        <v>0</v>
      </c>
      <c r="D55" s="99">
        <f t="shared" si="4"/>
        <v>0</v>
      </c>
      <c r="E55" s="99">
        <f t="shared" si="2"/>
        <v>0</v>
      </c>
      <c r="F55" s="99">
        <f t="shared" si="3"/>
        <v>0</v>
      </c>
    </row>
    <row r="56" spans="2:6" x14ac:dyDescent="0.3">
      <c r="B56" s="97">
        <v>43</v>
      </c>
      <c r="C56" s="98">
        <f t="shared" si="1"/>
        <v>0</v>
      </c>
      <c r="D56" s="99">
        <f t="shared" si="4"/>
        <v>0</v>
      </c>
      <c r="E56" s="99">
        <f t="shared" si="2"/>
        <v>0</v>
      </c>
      <c r="F56" s="99">
        <f t="shared" si="3"/>
        <v>0</v>
      </c>
    </row>
    <row r="57" spans="2:6" x14ac:dyDescent="0.3">
      <c r="B57" s="97">
        <v>44</v>
      </c>
      <c r="C57" s="98">
        <f t="shared" si="1"/>
        <v>0</v>
      </c>
      <c r="D57" s="99">
        <f t="shared" si="4"/>
        <v>0</v>
      </c>
      <c r="E57" s="99">
        <f t="shared" si="2"/>
        <v>0</v>
      </c>
      <c r="F57" s="99">
        <f t="shared" si="3"/>
        <v>0</v>
      </c>
    </row>
    <row r="58" spans="2:6" x14ac:dyDescent="0.3">
      <c r="B58" s="97">
        <v>45</v>
      </c>
      <c r="C58" s="98">
        <f t="shared" si="1"/>
        <v>0</v>
      </c>
      <c r="D58" s="99">
        <f t="shared" si="4"/>
        <v>0</v>
      </c>
      <c r="E58" s="99">
        <f t="shared" si="2"/>
        <v>0</v>
      </c>
      <c r="F58" s="99">
        <f t="shared" si="3"/>
        <v>0</v>
      </c>
    </row>
    <row r="59" spans="2:6" x14ac:dyDescent="0.3">
      <c r="B59" s="97">
        <v>46</v>
      </c>
      <c r="C59" s="98">
        <f t="shared" si="1"/>
        <v>0</v>
      </c>
      <c r="D59" s="99">
        <f t="shared" si="4"/>
        <v>0</v>
      </c>
      <c r="E59" s="99">
        <f t="shared" si="2"/>
        <v>0</v>
      </c>
      <c r="F59" s="99">
        <f t="shared" si="3"/>
        <v>0</v>
      </c>
    </row>
    <row r="60" spans="2:6" x14ac:dyDescent="0.3">
      <c r="B60" s="97">
        <v>47</v>
      </c>
      <c r="C60" s="98">
        <f t="shared" si="1"/>
        <v>0</v>
      </c>
      <c r="D60" s="99">
        <f t="shared" si="4"/>
        <v>0</v>
      </c>
      <c r="E60" s="99">
        <f t="shared" si="2"/>
        <v>0</v>
      </c>
      <c r="F60" s="99">
        <f t="shared" si="3"/>
        <v>0</v>
      </c>
    </row>
    <row r="61" spans="2:6" x14ac:dyDescent="0.3">
      <c r="B61" s="97">
        <v>48</v>
      </c>
      <c r="C61" s="98">
        <f t="shared" si="1"/>
        <v>0</v>
      </c>
      <c r="D61" s="99">
        <f t="shared" si="4"/>
        <v>0</v>
      </c>
      <c r="E61" s="99">
        <f t="shared" si="2"/>
        <v>0</v>
      </c>
      <c r="F61" s="99">
        <f t="shared" si="3"/>
        <v>0</v>
      </c>
    </row>
    <row r="62" spans="2:6" x14ac:dyDescent="0.3">
      <c r="B62" s="97">
        <v>49</v>
      </c>
      <c r="C62" s="98">
        <f t="shared" si="1"/>
        <v>0</v>
      </c>
      <c r="D62" s="99">
        <f t="shared" si="4"/>
        <v>0</v>
      </c>
      <c r="E62" s="99">
        <f t="shared" si="2"/>
        <v>0</v>
      </c>
      <c r="F62" s="99">
        <f t="shared" si="3"/>
        <v>0</v>
      </c>
    </row>
    <row r="63" spans="2:6" x14ac:dyDescent="0.3">
      <c r="B63" s="97">
        <v>50</v>
      </c>
      <c r="C63" s="98">
        <f t="shared" si="1"/>
        <v>0</v>
      </c>
      <c r="D63" s="99">
        <f t="shared" si="4"/>
        <v>0</v>
      </c>
      <c r="E63" s="99">
        <f t="shared" si="2"/>
        <v>0</v>
      </c>
      <c r="F63" s="99">
        <f t="shared" si="3"/>
        <v>0</v>
      </c>
    </row>
    <row r="64" spans="2:6" x14ac:dyDescent="0.3">
      <c r="B64" s="97">
        <v>51</v>
      </c>
      <c r="C64" s="98">
        <f t="shared" si="1"/>
        <v>0</v>
      </c>
      <c r="D64" s="99">
        <f t="shared" si="4"/>
        <v>0</v>
      </c>
      <c r="E64" s="99">
        <f t="shared" si="2"/>
        <v>0</v>
      </c>
      <c r="F64" s="99">
        <f t="shared" si="3"/>
        <v>0</v>
      </c>
    </row>
    <row r="65" spans="2:6" x14ac:dyDescent="0.3">
      <c r="B65" s="97">
        <v>52</v>
      </c>
      <c r="C65" s="98">
        <f t="shared" si="1"/>
        <v>0</v>
      </c>
      <c r="D65" s="99">
        <f t="shared" si="4"/>
        <v>0</v>
      </c>
      <c r="E65" s="99">
        <f t="shared" si="2"/>
        <v>0</v>
      </c>
      <c r="F65" s="99">
        <f t="shared" si="3"/>
        <v>0</v>
      </c>
    </row>
    <row r="66" spans="2:6" x14ac:dyDescent="0.3">
      <c r="B66" s="97">
        <v>53</v>
      </c>
      <c r="C66" s="98">
        <f t="shared" si="1"/>
        <v>0</v>
      </c>
      <c r="D66" s="99">
        <f t="shared" si="4"/>
        <v>0</v>
      </c>
      <c r="E66" s="99">
        <f t="shared" si="2"/>
        <v>0</v>
      </c>
      <c r="F66" s="99">
        <f t="shared" si="3"/>
        <v>0</v>
      </c>
    </row>
    <row r="67" spans="2:6" x14ac:dyDescent="0.3">
      <c r="B67" s="97">
        <v>54</v>
      </c>
      <c r="C67" s="98">
        <f t="shared" si="1"/>
        <v>0</v>
      </c>
      <c r="D67" s="99">
        <f t="shared" si="4"/>
        <v>0</v>
      </c>
      <c r="E67" s="99">
        <f t="shared" si="2"/>
        <v>0</v>
      </c>
      <c r="F67" s="99">
        <f t="shared" si="3"/>
        <v>0</v>
      </c>
    </row>
    <row r="68" spans="2:6" x14ac:dyDescent="0.3">
      <c r="B68" s="97">
        <v>55</v>
      </c>
      <c r="C68" s="98">
        <f t="shared" si="1"/>
        <v>0</v>
      </c>
      <c r="D68" s="99">
        <f t="shared" si="4"/>
        <v>0</v>
      </c>
      <c r="E68" s="99">
        <f t="shared" si="2"/>
        <v>0</v>
      </c>
      <c r="F68" s="99">
        <f t="shared" si="3"/>
        <v>0</v>
      </c>
    </row>
    <row r="69" spans="2:6" x14ac:dyDescent="0.3">
      <c r="B69" s="97">
        <v>56</v>
      </c>
      <c r="C69" s="98">
        <f t="shared" si="1"/>
        <v>0</v>
      </c>
      <c r="D69" s="99">
        <f t="shared" si="4"/>
        <v>0</v>
      </c>
      <c r="E69" s="99">
        <f t="shared" si="2"/>
        <v>0</v>
      </c>
      <c r="F69" s="99">
        <f t="shared" si="3"/>
        <v>0</v>
      </c>
    </row>
    <row r="70" spans="2:6" x14ac:dyDescent="0.3">
      <c r="B70" s="97">
        <v>57</v>
      </c>
      <c r="C70" s="98">
        <f t="shared" si="1"/>
        <v>0</v>
      </c>
      <c r="D70" s="99">
        <f t="shared" si="4"/>
        <v>0</v>
      </c>
      <c r="E70" s="99">
        <f t="shared" si="2"/>
        <v>0</v>
      </c>
      <c r="F70" s="99">
        <f t="shared" si="3"/>
        <v>0</v>
      </c>
    </row>
    <row r="71" spans="2:6" x14ac:dyDescent="0.3">
      <c r="B71" s="97">
        <v>58</v>
      </c>
      <c r="C71" s="98">
        <f t="shared" si="1"/>
        <v>0</v>
      </c>
      <c r="D71" s="99">
        <f t="shared" si="4"/>
        <v>0</v>
      </c>
      <c r="E71" s="99">
        <f t="shared" si="2"/>
        <v>0</v>
      </c>
      <c r="F71" s="99">
        <f t="shared" si="3"/>
        <v>0</v>
      </c>
    </row>
    <row r="72" spans="2:6" x14ac:dyDescent="0.3">
      <c r="B72" s="97">
        <v>59</v>
      </c>
      <c r="C72" s="98">
        <f t="shared" si="1"/>
        <v>0</v>
      </c>
      <c r="D72" s="99">
        <f t="shared" si="4"/>
        <v>0</v>
      </c>
      <c r="E72" s="99">
        <f t="shared" si="2"/>
        <v>0</v>
      </c>
      <c r="F72" s="99">
        <f t="shared" si="3"/>
        <v>0</v>
      </c>
    </row>
    <row r="73" spans="2:6" x14ac:dyDescent="0.3">
      <c r="B73" s="97">
        <v>60</v>
      </c>
      <c r="C73" s="98">
        <f t="shared" si="1"/>
        <v>0</v>
      </c>
      <c r="D73" s="99">
        <f t="shared" si="4"/>
        <v>0</v>
      </c>
      <c r="E73" s="99">
        <f t="shared" si="2"/>
        <v>0</v>
      </c>
      <c r="F73" s="99">
        <f t="shared" si="3"/>
        <v>0</v>
      </c>
    </row>
    <row r="74" spans="2:6" x14ac:dyDescent="0.3">
      <c r="B74" s="97">
        <v>61</v>
      </c>
      <c r="C74" s="98">
        <f t="shared" si="1"/>
        <v>0</v>
      </c>
      <c r="D74" s="99">
        <f t="shared" si="4"/>
        <v>0</v>
      </c>
      <c r="E74" s="99">
        <f t="shared" si="2"/>
        <v>0</v>
      </c>
      <c r="F74" s="99">
        <f t="shared" si="3"/>
        <v>0</v>
      </c>
    </row>
    <row r="75" spans="2:6" x14ac:dyDescent="0.3">
      <c r="B75" s="97">
        <v>62</v>
      </c>
      <c r="C75" s="98">
        <f t="shared" si="1"/>
        <v>0</v>
      </c>
      <c r="D75" s="99">
        <f t="shared" si="4"/>
        <v>0</v>
      </c>
      <c r="E75" s="99">
        <f t="shared" si="2"/>
        <v>0</v>
      </c>
      <c r="F75" s="99">
        <f t="shared" si="3"/>
        <v>0</v>
      </c>
    </row>
    <row r="76" spans="2:6" x14ac:dyDescent="0.3">
      <c r="B76" s="97">
        <v>63</v>
      </c>
      <c r="C76" s="98">
        <f t="shared" si="1"/>
        <v>0</v>
      </c>
      <c r="D76" s="99">
        <f t="shared" si="4"/>
        <v>0</v>
      </c>
      <c r="E76" s="99">
        <f t="shared" si="2"/>
        <v>0</v>
      </c>
      <c r="F76" s="99">
        <f t="shared" si="3"/>
        <v>0</v>
      </c>
    </row>
    <row r="77" spans="2:6" x14ac:dyDescent="0.3">
      <c r="B77" s="97">
        <v>64</v>
      </c>
      <c r="C77" s="98">
        <f t="shared" si="1"/>
        <v>0</v>
      </c>
      <c r="D77" s="99">
        <f t="shared" si="4"/>
        <v>0</v>
      </c>
      <c r="E77" s="99">
        <f t="shared" si="2"/>
        <v>0</v>
      </c>
      <c r="F77" s="99">
        <f t="shared" si="3"/>
        <v>0</v>
      </c>
    </row>
    <row r="78" spans="2:6" x14ac:dyDescent="0.3">
      <c r="B78" s="97">
        <v>65</v>
      </c>
      <c r="C78" s="98">
        <f t="shared" si="1"/>
        <v>0</v>
      </c>
      <c r="D78" s="99">
        <f t="shared" si="4"/>
        <v>0</v>
      </c>
      <c r="E78" s="99">
        <f t="shared" si="2"/>
        <v>0</v>
      </c>
      <c r="F78" s="99">
        <f t="shared" si="3"/>
        <v>0</v>
      </c>
    </row>
    <row r="79" spans="2:6" x14ac:dyDescent="0.3">
      <c r="B79" s="97">
        <v>66</v>
      </c>
      <c r="C79" s="98">
        <f t="shared" ref="C79:C133" si="5">IF(B79&gt;$C$10,,C78)</f>
        <v>0</v>
      </c>
      <c r="D79" s="99">
        <f t="shared" si="4"/>
        <v>0</v>
      </c>
      <c r="E79" s="99">
        <f t="shared" ref="E79:E133" si="6">IF(B79&gt;$C$10,,C79-D79)</f>
        <v>0</v>
      </c>
      <c r="F79" s="99">
        <f t="shared" ref="F79:F133" si="7">IF(B79&gt;$C$10,,F78-E79)</f>
        <v>0</v>
      </c>
    </row>
    <row r="80" spans="2:6" x14ac:dyDescent="0.3">
      <c r="B80" s="97">
        <v>67</v>
      </c>
      <c r="C80" s="98">
        <f t="shared" si="5"/>
        <v>0</v>
      </c>
      <c r="D80" s="99">
        <f t="shared" ref="D80:D133" si="8">IF(B80&gt;$C$10,,F79*$C$6)</f>
        <v>0</v>
      </c>
      <c r="E80" s="99">
        <f t="shared" si="6"/>
        <v>0</v>
      </c>
      <c r="F80" s="99">
        <f t="shared" si="7"/>
        <v>0</v>
      </c>
    </row>
    <row r="81" spans="2:6" x14ac:dyDescent="0.3">
      <c r="B81" s="97">
        <v>68</v>
      </c>
      <c r="C81" s="98">
        <f t="shared" si="5"/>
        <v>0</v>
      </c>
      <c r="D81" s="99">
        <f t="shared" si="8"/>
        <v>0</v>
      </c>
      <c r="E81" s="99">
        <f t="shared" si="6"/>
        <v>0</v>
      </c>
      <c r="F81" s="99">
        <f t="shared" si="7"/>
        <v>0</v>
      </c>
    </row>
    <row r="82" spans="2:6" x14ac:dyDescent="0.3">
      <c r="B82" s="97">
        <v>69</v>
      </c>
      <c r="C82" s="98">
        <f t="shared" si="5"/>
        <v>0</v>
      </c>
      <c r="D82" s="99">
        <f t="shared" si="8"/>
        <v>0</v>
      </c>
      <c r="E82" s="99">
        <f t="shared" si="6"/>
        <v>0</v>
      </c>
      <c r="F82" s="99">
        <f t="shared" si="7"/>
        <v>0</v>
      </c>
    </row>
    <row r="83" spans="2:6" x14ac:dyDescent="0.3">
      <c r="B83" s="97">
        <v>70</v>
      </c>
      <c r="C83" s="98">
        <f t="shared" si="5"/>
        <v>0</v>
      </c>
      <c r="D83" s="99">
        <f t="shared" si="8"/>
        <v>0</v>
      </c>
      <c r="E83" s="99">
        <f t="shared" si="6"/>
        <v>0</v>
      </c>
      <c r="F83" s="99">
        <f t="shared" si="7"/>
        <v>0</v>
      </c>
    </row>
    <row r="84" spans="2:6" x14ac:dyDescent="0.3">
      <c r="B84" s="97">
        <v>71</v>
      </c>
      <c r="C84" s="98">
        <f t="shared" si="5"/>
        <v>0</v>
      </c>
      <c r="D84" s="99">
        <f t="shared" si="8"/>
        <v>0</v>
      </c>
      <c r="E84" s="99">
        <f t="shared" si="6"/>
        <v>0</v>
      </c>
      <c r="F84" s="99">
        <f t="shared" si="7"/>
        <v>0</v>
      </c>
    </row>
    <row r="85" spans="2:6" x14ac:dyDescent="0.3">
      <c r="B85" s="97">
        <v>72</v>
      </c>
      <c r="C85" s="98">
        <f t="shared" si="5"/>
        <v>0</v>
      </c>
      <c r="D85" s="99">
        <f t="shared" si="8"/>
        <v>0</v>
      </c>
      <c r="E85" s="99">
        <f t="shared" si="6"/>
        <v>0</v>
      </c>
      <c r="F85" s="99">
        <f t="shared" si="7"/>
        <v>0</v>
      </c>
    </row>
    <row r="86" spans="2:6" x14ac:dyDescent="0.3">
      <c r="B86" s="97">
        <v>73</v>
      </c>
      <c r="C86" s="98">
        <f t="shared" si="5"/>
        <v>0</v>
      </c>
      <c r="D86" s="99">
        <f t="shared" si="8"/>
        <v>0</v>
      </c>
      <c r="E86" s="99">
        <f t="shared" si="6"/>
        <v>0</v>
      </c>
      <c r="F86" s="99">
        <f t="shared" si="7"/>
        <v>0</v>
      </c>
    </row>
    <row r="87" spans="2:6" x14ac:dyDescent="0.3">
      <c r="B87" s="97">
        <v>74</v>
      </c>
      <c r="C87" s="98">
        <f t="shared" si="5"/>
        <v>0</v>
      </c>
      <c r="D87" s="99">
        <f t="shared" si="8"/>
        <v>0</v>
      </c>
      <c r="E87" s="99">
        <f t="shared" si="6"/>
        <v>0</v>
      </c>
      <c r="F87" s="99">
        <f t="shared" si="7"/>
        <v>0</v>
      </c>
    </row>
    <row r="88" spans="2:6" x14ac:dyDescent="0.3">
      <c r="B88" s="97">
        <v>75</v>
      </c>
      <c r="C88" s="98">
        <f t="shared" si="5"/>
        <v>0</v>
      </c>
      <c r="D88" s="99">
        <f t="shared" si="8"/>
        <v>0</v>
      </c>
      <c r="E88" s="99">
        <f t="shared" si="6"/>
        <v>0</v>
      </c>
      <c r="F88" s="99">
        <f t="shared" si="7"/>
        <v>0</v>
      </c>
    </row>
    <row r="89" spans="2:6" x14ac:dyDescent="0.3">
      <c r="B89" s="97">
        <v>76</v>
      </c>
      <c r="C89" s="98">
        <f t="shared" si="5"/>
        <v>0</v>
      </c>
      <c r="D89" s="99">
        <f t="shared" si="8"/>
        <v>0</v>
      </c>
      <c r="E89" s="99">
        <f t="shared" si="6"/>
        <v>0</v>
      </c>
      <c r="F89" s="99">
        <f t="shared" si="7"/>
        <v>0</v>
      </c>
    </row>
    <row r="90" spans="2:6" x14ac:dyDescent="0.3">
      <c r="B90" s="97">
        <v>77</v>
      </c>
      <c r="C90" s="98">
        <f t="shared" si="5"/>
        <v>0</v>
      </c>
      <c r="D90" s="99">
        <f t="shared" si="8"/>
        <v>0</v>
      </c>
      <c r="E90" s="99">
        <f t="shared" si="6"/>
        <v>0</v>
      </c>
      <c r="F90" s="99">
        <f t="shared" si="7"/>
        <v>0</v>
      </c>
    </row>
    <row r="91" spans="2:6" x14ac:dyDescent="0.3">
      <c r="B91" s="97">
        <v>78</v>
      </c>
      <c r="C91" s="98">
        <f t="shared" si="5"/>
        <v>0</v>
      </c>
      <c r="D91" s="99">
        <f t="shared" si="8"/>
        <v>0</v>
      </c>
      <c r="E91" s="99">
        <f t="shared" si="6"/>
        <v>0</v>
      </c>
      <c r="F91" s="99">
        <f t="shared" si="7"/>
        <v>0</v>
      </c>
    </row>
    <row r="92" spans="2:6" x14ac:dyDescent="0.3">
      <c r="B92" s="97">
        <v>79</v>
      </c>
      <c r="C92" s="98">
        <f t="shared" si="5"/>
        <v>0</v>
      </c>
      <c r="D92" s="99">
        <f t="shared" si="8"/>
        <v>0</v>
      </c>
      <c r="E92" s="99">
        <f t="shared" si="6"/>
        <v>0</v>
      </c>
      <c r="F92" s="99">
        <f t="shared" si="7"/>
        <v>0</v>
      </c>
    </row>
    <row r="93" spans="2:6" x14ac:dyDescent="0.3">
      <c r="B93" s="97">
        <v>80</v>
      </c>
      <c r="C93" s="98">
        <f t="shared" si="5"/>
        <v>0</v>
      </c>
      <c r="D93" s="99">
        <f t="shared" si="8"/>
        <v>0</v>
      </c>
      <c r="E93" s="99">
        <f t="shared" si="6"/>
        <v>0</v>
      </c>
      <c r="F93" s="99">
        <f t="shared" si="7"/>
        <v>0</v>
      </c>
    </row>
    <row r="94" spans="2:6" x14ac:dyDescent="0.3">
      <c r="B94" s="97">
        <v>81</v>
      </c>
      <c r="C94" s="98">
        <f t="shared" si="5"/>
        <v>0</v>
      </c>
      <c r="D94" s="99">
        <f t="shared" si="8"/>
        <v>0</v>
      </c>
      <c r="E94" s="99">
        <f t="shared" si="6"/>
        <v>0</v>
      </c>
      <c r="F94" s="99">
        <f t="shared" si="7"/>
        <v>0</v>
      </c>
    </row>
    <row r="95" spans="2:6" x14ac:dyDescent="0.3">
      <c r="B95" s="97">
        <v>82</v>
      </c>
      <c r="C95" s="98">
        <f t="shared" si="5"/>
        <v>0</v>
      </c>
      <c r="D95" s="99">
        <f t="shared" si="8"/>
        <v>0</v>
      </c>
      <c r="E95" s="99">
        <f t="shared" si="6"/>
        <v>0</v>
      </c>
      <c r="F95" s="99">
        <f t="shared" si="7"/>
        <v>0</v>
      </c>
    </row>
    <row r="96" spans="2:6" x14ac:dyDescent="0.3">
      <c r="B96" s="97">
        <v>83</v>
      </c>
      <c r="C96" s="98">
        <f t="shared" si="5"/>
        <v>0</v>
      </c>
      <c r="D96" s="99">
        <f t="shared" si="8"/>
        <v>0</v>
      </c>
      <c r="E96" s="99">
        <f t="shared" si="6"/>
        <v>0</v>
      </c>
      <c r="F96" s="99">
        <f t="shared" si="7"/>
        <v>0</v>
      </c>
    </row>
    <row r="97" spans="2:6" x14ac:dyDescent="0.3">
      <c r="B97" s="97">
        <v>84</v>
      </c>
      <c r="C97" s="98">
        <f t="shared" si="5"/>
        <v>0</v>
      </c>
      <c r="D97" s="99">
        <f t="shared" si="8"/>
        <v>0</v>
      </c>
      <c r="E97" s="99">
        <f t="shared" si="6"/>
        <v>0</v>
      </c>
      <c r="F97" s="99">
        <f t="shared" si="7"/>
        <v>0</v>
      </c>
    </row>
    <row r="98" spans="2:6" x14ac:dyDescent="0.3">
      <c r="B98" s="97">
        <v>85</v>
      </c>
      <c r="C98" s="98">
        <f t="shared" si="5"/>
        <v>0</v>
      </c>
      <c r="D98" s="99">
        <f t="shared" si="8"/>
        <v>0</v>
      </c>
      <c r="E98" s="99">
        <f t="shared" si="6"/>
        <v>0</v>
      </c>
      <c r="F98" s="99">
        <f t="shared" si="7"/>
        <v>0</v>
      </c>
    </row>
    <row r="99" spans="2:6" x14ac:dyDescent="0.3">
      <c r="B99" s="97">
        <v>86</v>
      </c>
      <c r="C99" s="98">
        <f t="shared" si="5"/>
        <v>0</v>
      </c>
      <c r="D99" s="99">
        <f t="shared" si="8"/>
        <v>0</v>
      </c>
      <c r="E99" s="99">
        <f t="shared" si="6"/>
        <v>0</v>
      </c>
      <c r="F99" s="99">
        <f t="shared" si="7"/>
        <v>0</v>
      </c>
    </row>
    <row r="100" spans="2:6" x14ac:dyDescent="0.3">
      <c r="B100" s="97">
        <v>87</v>
      </c>
      <c r="C100" s="98">
        <f t="shared" si="5"/>
        <v>0</v>
      </c>
      <c r="D100" s="99">
        <f t="shared" si="8"/>
        <v>0</v>
      </c>
      <c r="E100" s="99">
        <f t="shared" si="6"/>
        <v>0</v>
      </c>
      <c r="F100" s="99">
        <f t="shared" si="7"/>
        <v>0</v>
      </c>
    </row>
    <row r="101" spans="2:6" x14ac:dyDescent="0.3">
      <c r="B101" s="97">
        <v>88</v>
      </c>
      <c r="C101" s="98">
        <f t="shared" si="5"/>
        <v>0</v>
      </c>
      <c r="D101" s="99">
        <f t="shared" si="8"/>
        <v>0</v>
      </c>
      <c r="E101" s="99">
        <f t="shared" si="6"/>
        <v>0</v>
      </c>
      <c r="F101" s="99">
        <f t="shared" si="7"/>
        <v>0</v>
      </c>
    </row>
    <row r="102" spans="2:6" x14ac:dyDescent="0.3">
      <c r="B102" s="97">
        <v>89</v>
      </c>
      <c r="C102" s="98">
        <f t="shared" si="5"/>
        <v>0</v>
      </c>
      <c r="D102" s="99">
        <f t="shared" si="8"/>
        <v>0</v>
      </c>
      <c r="E102" s="99">
        <f t="shared" si="6"/>
        <v>0</v>
      </c>
      <c r="F102" s="99">
        <f t="shared" si="7"/>
        <v>0</v>
      </c>
    </row>
    <row r="103" spans="2:6" x14ac:dyDescent="0.3">
      <c r="B103" s="97">
        <v>90</v>
      </c>
      <c r="C103" s="98">
        <f t="shared" si="5"/>
        <v>0</v>
      </c>
      <c r="D103" s="99">
        <f t="shared" si="8"/>
        <v>0</v>
      </c>
      <c r="E103" s="99">
        <f t="shared" si="6"/>
        <v>0</v>
      </c>
      <c r="F103" s="99">
        <f t="shared" si="7"/>
        <v>0</v>
      </c>
    </row>
    <row r="104" spans="2:6" x14ac:dyDescent="0.3">
      <c r="B104" s="97">
        <v>91</v>
      </c>
      <c r="C104" s="98">
        <f t="shared" si="5"/>
        <v>0</v>
      </c>
      <c r="D104" s="99">
        <f t="shared" si="8"/>
        <v>0</v>
      </c>
      <c r="E104" s="99">
        <f t="shared" si="6"/>
        <v>0</v>
      </c>
      <c r="F104" s="99">
        <f t="shared" si="7"/>
        <v>0</v>
      </c>
    </row>
    <row r="105" spans="2:6" x14ac:dyDescent="0.3">
      <c r="B105" s="97">
        <v>92</v>
      </c>
      <c r="C105" s="98">
        <f t="shared" si="5"/>
        <v>0</v>
      </c>
      <c r="D105" s="99">
        <f t="shared" si="8"/>
        <v>0</v>
      </c>
      <c r="E105" s="99">
        <f t="shared" si="6"/>
        <v>0</v>
      </c>
      <c r="F105" s="99">
        <f t="shared" si="7"/>
        <v>0</v>
      </c>
    </row>
    <row r="106" spans="2:6" x14ac:dyDescent="0.3">
      <c r="B106" s="97">
        <v>93</v>
      </c>
      <c r="C106" s="98">
        <f t="shared" si="5"/>
        <v>0</v>
      </c>
      <c r="D106" s="99">
        <f t="shared" si="8"/>
        <v>0</v>
      </c>
      <c r="E106" s="99">
        <f t="shared" si="6"/>
        <v>0</v>
      </c>
      <c r="F106" s="99">
        <f t="shared" si="7"/>
        <v>0</v>
      </c>
    </row>
    <row r="107" spans="2:6" x14ac:dyDescent="0.3">
      <c r="B107" s="97">
        <v>94</v>
      </c>
      <c r="C107" s="98">
        <f t="shared" si="5"/>
        <v>0</v>
      </c>
      <c r="D107" s="99">
        <f t="shared" si="8"/>
        <v>0</v>
      </c>
      <c r="E107" s="99">
        <f t="shared" si="6"/>
        <v>0</v>
      </c>
      <c r="F107" s="99">
        <f t="shared" si="7"/>
        <v>0</v>
      </c>
    </row>
    <row r="108" spans="2:6" x14ac:dyDescent="0.3">
      <c r="B108" s="97">
        <v>95</v>
      </c>
      <c r="C108" s="98">
        <f t="shared" si="5"/>
        <v>0</v>
      </c>
      <c r="D108" s="99">
        <f t="shared" si="8"/>
        <v>0</v>
      </c>
      <c r="E108" s="99">
        <f t="shared" si="6"/>
        <v>0</v>
      </c>
      <c r="F108" s="99">
        <f t="shared" si="7"/>
        <v>0</v>
      </c>
    </row>
    <row r="109" spans="2:6" x14ac:dyDescent="0.3">
      <c r="B109" s="97">
        <v>96</v>
      </c>
      <c r="C109" s="98">
        <f t="shared" si="5"/>
        <v>0</v>
      </c>
      <c r="D109" s="99">
        <f t="shared" si="8"/>
        <v>0</v>
      </c>
      <c r="E109" s="99">
        <f t="shared" si="6"/>
        <v>0</v>
      </c>
      <c r="F109" s="99">
        <f t="shared" si="7"/>
        <v>0</v>
      </c>
    </row>
    <row r="110" spans="2:6" x14ac:dyDescent="0.3">
      <c r="B110" s="97">
        <v>97</v>
      </c>
      <c r="C110" s="98">
        <f t="shared" si="5"/>
        <v>0</v>
      </c>
      <c r="D110" s="99">
        <f t="shared" si="8"/>
        <v>0</v>
      </c>
      <c r="E110" s="99">
        <f t="shared" si="6"/>
        <v>0</v>
      </c>
      <c r="F110" s="99">
        <f t="shared" si="7"/>
        <v>0</v>
      </c>
    </row>
    <row r="111" spans="2:6" x14ac:dyDescent="0.3">
      <c r="B111" s="97">
        <v>98</v>
      </c>
      <c r="C111" s="98">
        <f t="shared" si="5"/>
        <v>0</v>
      </c>
      <c r="D111" s="99">
        <f t="shared" si="8"/>
        <v>0</v>
      </c>
      <c r="E111" s="99">
        <f t="shared" si="6"/>
        <v>0</v>
      </c>
      <c r="F111" s="99">
        <f t="shared" si="7"/>
        <v>0</v>
      </c>
    </row>
    <row r="112" spans="2:6" x14ac:dyDescent="0.3">
      <c r="B112" s="97">
        <v>99</v>
      </c>
      <c r="C112" s="98">
        <f t="shared" si="5"/>
        <v>0</v>
      </c>
      <c r="D112" s="99">
        <f t="shared" si="8"/>
        <v>0</v>
      </c>
      <c r="E112" s="99">
        <f t="shared" si="6"/>
        <v>0</v>
      </c>
      <c r="F112" s="99">
        <f t="shared" si="7"/>
        <v>0</v>
      </c>
    </row>
    <row r="113" spans="2:6" x14ac:dyDescent="0.3">
      <c r="B113" s="97">
        <v>100</v>
      </c>
      <c r="C113" s="98">
        <f t="shared" si="5"/>
        <v>0</v>
      </c>
      <c r="D113" s="99">
        <f t="shared" si="8"/>
        <v>0</v>
      </c>
      <c r="E113" s="99">
        <f t="shared" si="6"/>
        <v>0</v>
      </c>
      <c r="F113" s="99">
        <f t="shared" si="7"/>
        <v>0</v>
      </c>
    </row>
    <row r="114" spans="2:6" x14ac:dyDescent="0.3">
      <c r="B114" s="97">
        <v>101</v>
      </c>
      <c r="C114" s="98">
        <f t="shared" si="5"/>
        <v>0</v>
      </c>
      <c r="D114" s="99">
        <f t="shared" si="8"/>
        <v>0</v>
      </c>
      <c r="E114" s="99">
        <f t="shared" si="6"/>
        <v>0</v>
      </c>
      <c r="F114" s="99">
        <f t="shared" si="7"/>
        <v>0</v>
      </c>
    </row>
    <row r="115" spans="2:6" x14ac:dyDescent="0.3">
      <c r="B115" s="97">
        <v>102</v>
      </c>
      <c r="C115" s="98">
        <f t="shared" si="5"/>
        <v>0</v>
      </c>
      <c r="D115" s="99">
        <f t="shared" si="8"/>
        <v>0</v>
      </c>
      <c r="E115" s="99">
        <f t="shared" si="6"/>
        <v>0</v>
      </c>
      <c r="F115" s="99">
        <f t="shared" si="7"/>
        <v>0</v>
      </c>
    </row>
    <row r="116" spans="2:6" x14ac:dyDescent="0.3">
      <c r="B116" s="97">
        <v>103</v>
      </c>
      <c r="C116" s="98">
        <f t="shared" si="5"/>
        <v>0</v>
      </c>
      <c r="D116" s="99">
        <f t="shared" si="8"/>
        <v>0</v>
      </c>
      <c r="E116" s="99">
        <f t="shared" si="6"/>
        <v>0</v>
      </c>
      <c r="F116" s="99">
        <f t="shared" si="7"/>
        <v>0</v>
      </c>
    </row>
    <row r="117" spans="2:6" x14ac:dyDescent="0.3">
      <c r="B117" s="97">
        <v>104</v>
      </c>
      <c r="C117" s="98">
        <f t="shared" si="5"/>
        <v>0</v>
      </c>
      <c r="D117" s="99">
        <f t="shared" si="8"/>
        <v>0</v>
      </c>
      <c r="E117" s="99">
        <f t="shared" si="6"/>
        <v>0</v>
      </c>
      <c r="F117" s="99">
        <f t="shared" si="7"/>
        <v>0</v>
      </c>
    </row>
    <row r="118" spans="2:6" x14ac:dyDescent="0.3">
      <c r="B118" s="97">
        <v>105</v>
      </c>
      <c r="C118" s="98">
        <f t="shared" si="5"/>
        <v>0</v>
      </c>
      <c r="D118" s="99">
        <f t="shared" si="8"/>
        <v>0</v>
      </c>
      <c r="E118" s="99">
        <f t="shared" si="6"/>
        <v>0</v>
      </c>
      <c r="F118" s="99">
        <f t="shared" si="7"/>
        <v>0</v>
      </c>
    </row>
    <row r="119" spans="2:6" x14ac:dyDescent="0.3">
      <c r="B119" s="97">
        <v>106</v>
      </c>
      <c r="C119" s="98">
        <f t="shared" si="5"/>
        <v>0</v>
      </c>
      <c r="D119" s="99">
        <f t="shared" si="8"/>
        <v>0</v>
      </c>
      <c r="E119" s="99">
        <f t="shared" si="6"/>
        <v>0</v>
      </c>
      <c r="F119" s="99">
        <f t="shared" si="7"/>
        <v>0</v>
      </c>
    </row>
    <row r="120" spans="2:6" x14ac:dyDescent="0.3">
      <c r="B120" s="97">
        <v>107</v>
      </c>
      <c r="C120" s="98">
        <f t="shared" si="5"/>
        <v>0</v>
      </c>
      <c r="D120" s="99">
        <f t="shared" si="8"/>
        <v>0</v>
      </c>
      <c r="E120" s="99">
        <f t="shared" si="6"/>
        <v>0</v>
      </c>
      <c r="F120" s="99">
        <f t="shared" si="7"/>
        <v>0</v>
      </c>
    </row>
    <row r="121" spans="2:6" x14ac:dyDescent="0.3">
      <c r="B121" s="97">
        <v>108</v>
      </c>
      <c r="C121" s="98">
        <f t="shared" si="5"/>
        <v>0</v>
      </c>
      <c r="D121" s="99">
        <f t="shared" si="8"/>
        <v>0</v>
      </c>
      <c r="E121" s="99">
        <f t="shared" si="6"/>
        <v>0</v>
      </c>
      <c r="F121" s="99">
        <f t="shared" si="7"/>
        <v>0</v>
      </c>
    </row>
    <row r="122" spans="2:6" x14ac:dyDescent="0.3">
      <c r="B122" s="97">
        <v>109</v>
      </c>
      <c r="C122" s="98">
        <f t="shared" si="5"/>
        <v>0</v>
      </c>
      <c r="D122" s="99">
        <f t="shared" si="8"/>
        <v>0</v>
      </c>
      <c r="E122" s="99">
        <f t="shared" si="6"/>
        <v>0</v>
      </c>
      <c r="F122" s="99">
        <f t="shared" si="7"/>
        <v>0</v>
      </c>
    </row>
    <row r="123" spans="2:6" x14ac:dyDescent="0.3">
      <c r="B123" s="97">
        <v>110</v>
      </c>
      <c r="C123" s="98">
        <f t="shared" si="5"/>
        <v>0</v>
      </c>
      <c r="D123" s="99">
        <f t="shared" si="8"/>
        <v>0</v>
      </c>
      <c r="E123" s="99">
        <f t="shared" si="6"/>
        <v>0</v>
      </c>
      <c r="F123" s="99">
        <f t="shared" si="7"/>
        <v>0</v>
      </c>
    </row>
    <row r="124" spans="2:6" x14ac:dyDescent="0.3">
      <c r="B124" s="97">
        <v>111</v>
      </c>
      <c r="C124" s="98">
        <f t="shared" si="5"/>
        <v>0</v>
      </c>
      <c r="D124" s="99">
        <f t="shared" si="8"/>
        <v>0</v>
      </c>
      <c r="E124" s="99">
        <f t="shared" si="6"/>
        <v>0</v>
      </c>
      <c r="F124" s="99">
        <f t="shared" si="7"/>
        <v>0</v>
      </c>
    </row>
    <row r="125" spans="2:6" x14ac:dyDescent="0.3">
      <c r="B125" s="97">
        <v>112</v>
      </c>
      <c r="C125" s="98">
        <f t="shared" si="5"/>
        <v>0</v>
      </c>
      <c r="D125" s="99">
        <f t="shared" si="8"/>
        <v>0</v>
      </c>
      <c r="E125" s="99">
        <f t="shared" si="6"/>
        <v>0</v>
      </c>
      <c r="F125" s="99">
        <f t="shared" si="7"/>
        <v>0</v>
      </c>
    </row>
    <row r="126" spans="2:6" x14ac:dyDescent="0.3">
      <c r="B126" s="97">
        <v>113</v>
      </c>
      <c r="C126" s="98">
        <f t="shared" si="5"/>
        <v>0</v>
      </c>
      <c r="D126" s="99">
        <f t="shared" si="8"/>
        <v>0</v>
      </c>
      <c r="E126" s="99">
        <f t="shared" si="6"/>
        <v>0</v>
      </c>
      <c r="F126" s="99">
        <f t="shared" si="7"/>
        <v>0</v>
      </c>
    </row>
    <row r="127" spans="2:6" x14ac:dyDescent="0.3">
      <c r="B127" s="97">
        <v>114</v>
      </c>
      <c r="C127" s="98">
        <f t="shared" si="5"/>
        <v>0</v>
      </c>
      <c r="D127" s="99">
        <f t="shared" si="8"/>
        <v>0</v>
      </c>
      <c r="E127" s="99">
        <f t="shared" si="6"/>
        <v>0</v>
      </c>
      <c r="F127" s="99">
        <f t="shared" si="7"/>
        <v>0</v>
      </c>
    </row>
    <row r="128" spans="2:6" x14ac:dyDescent="0.3">
      <c r="B128" s="97">
        <v>115</v>
      </c>
      <c r="C128" s="98">
        <f t="shared" si="5"/>
        <v>0</v>
      </c>
      <c r="D128" s="99">
        <f t="shared" si="8"/>
        <v>0</v>
      </c>
      <c r="E128" s="99">
        <f t="shared" si="6"/>
        <v>0</v>
      </c>
      <c r="F128" s="99">
        <f t="shared" si="7"/>
        <v>0</v>
      </c>
    </row>
    <row r="129" spans="2:6" x14ac:dyDescent="0.3">
      <c r="B129" s="97">
        <v>116</v>
      </c>
      <c r="C129" s="98">
        <f t="shared" si="5"/>
        <v>0</v>
      </c>
      <c r="D129" s="99">
        <f t="shared" si="8"/>
        <v>0</v>
      </c>
      <c r="E129" s="99">
        <f t="shared" si="6"/>
        <v>0</v>
      </c>
      <c r="F129" s="99">
        <f t="shared" si="7"/>
        <v>0</v>
      </c>
    </row>
    <row r="130" spans="2:6" x14ac:dyDescent="0.3">
      <c r="B130" s="97">
        <v>117</v>
      </c>
      <c r="C130" s="98">
        <f t="shared" si="5"/>
        <v>0</v>
      </c>
      <c r="D130" s="99">
        <f t="shared" si="8"/>
        <v>0</v>
      </c>
      <c r="E130" s="99">
        <f t="shared" si="6"/>
        <v>0</v>
      </c>
      <c r="F130" s="99">
        <f t="shared" si="7"/>
        <v>0</v>
      </c>
    </row>
    <row r="131" spans="2:6" x14ac:dyDescent="0.3">
      <c r="B131" s="97">
        <v>118</v>
      </c>
      <c r="C131" s="98">
        <f t="shared" si="5"/>
        <v>0</v>
      </c>
      <c r="D131" s="99">
        <f t="shared" si="8"/>
        <v>0</v>
      </c>
      <c r="E131" s="99">
        <f t="shared" si="6"/>
        <v>0</v>
      </c>
      <c r="F131" s="99">
        <f t="shared" si="7"/>
        <v>0</v>
      </c>
    </row>
    <row r="132" spans="2:6" x14ac:dyDescent="0.3">
      <c r="B132" s="97">
        <v>119</v>
      </c>
      <c r="C132" s="98">
        <f t="shared" si="5"/>
        <v>0</v>
      </c>
      <c r="D132" s="99">
        <f t="shared" si="8"/>
        <v>0</v>
      </c>
      <c r="E132" s="99">
        <f t="shared" si="6"/>
        <v>0</v>
      </c>
      <c r="F132" s="99">
        <f t="shared" si="7"/>
        <v>0</v>
      </c>
    </row>
    <row r="133" spans="2:6" x14ac:dyDescent="0.3">
      <c r="B133" s="97">
        <v>120</v>
      </c>
      <c r="C133" s="98">
        <f t="shared" si="5"/>
        <v>0</v>
      </c>
      <c r="D133" s="99">
        <f t="shared" si="8"/>
        <v>0</v>
      </c>
      <c r="E133" s="99">
        <f t="shared" si="6"/>
        <v>0</v>
      </c>
      <c r="F133" s="99">
        <f t="shared" si="7"/>
        <v>0</v>
      </c>
    </row>
  </sheetData>
  <mergeCells count="2">
    <mergeCell ref="B1:F1"/>
    <mergeCell ref="B3:C3"/>
  </mergeCells>
  <conditionalFormatting sqref="B14:F133">
    <cfRule type="expression" dxfId="13" priority="1">
      <formula>$B14=$C$10</formula>
    </cfRule>
    <cfRule type="expression" dxfId="12" priority="2">
      <formula>$B14&gt;$C$10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#1</vt:lpstr>
      <vt:lpstr>#2</vt:lpstr>
      <vt:lpstr>#3</vt:lpstr>
      <vt:lpstr>#4</vt:lpstr>
      <vt:lpstr>#5</vt:lpstr>
      <vt:lpstr>#6</vt:lpstr>
      <vt:lpstr>#7</vt:lpstr>
      <vt:lpstr>#8</vt:lpstr>
      <vt:lpstr>#9</vt:lpstr>
      <vt:lpstr>#10</vt:lpstr>
      <vt:lpstr>#11</vt:lpstr>
      <vt:lpstr>#12</vt:lpstr>
      <vt:lpstr>ELEKTRA</vt:lpstr>
      <vt:lpstr>COPPEL</vt:lpstr>
      <vt:lpstr>HIPOTECA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MORO</dc:creator>
  <cp:lastModifiedBy>DANIEL MORO</cp:lastModifiedBy>
  <dcterms:created xsi:type="dcterms:W3CDTF">2021-11-30T15:35:25Z</dcterms:created>
  <dcterms:modified xsi:type="dcterms:W3CDTF">2021-12-03T06:54:39Z</dcterms:modified>
</cp:coreProperties>
</file>